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730" windowHeight="11760"/>
  </bookViews>
  <sheets>
    <sheet name="1" sheetId="1" r:id="rId1"/>
    <sheet name="2" sheetId="6" r:id="rId2"/>
    <sheet name="3" sheetId="9" r:id="rId3"/>
    <sheet name="4" sheetId="10" r:id="rId4"/>
    <sheet name="5" sheetId="12" r:id="rId5"/>
  </sheets>
  <calcPr calcId="124519"/>
</workbook>
</file>

<file path=xl/calcChain.xml><?xml version="1.0" encoding="utf-8"?>
<calcChain xmlns="http://schemas.openxmlformats.org/spreadsheetml/2006/main">
  <c r="P11" i="9"/>
  <c r="O28" i="12"/>
  <c r="O32" s="1"/>
  <c r="V10"/>
  <c r="V15" s="1"/>
  <c r="T10"/>
  <c r="T19" s="1"/>
  <c r="R10"/>
  <c r="R19" s="1"/>
  <c r="P10"/>
  <c r="P18" s="1"/>
  <c r="N10"/>
  <c r="N19" s="1"/>
  <c r="L10"/>
  <c r="L12" s="1"/>
  <c r="J10"/>
  <c r="J15" s="1"/>
  <c r="H10"/>
  <c r="H14" s="1"/>
  <c r="F19"/>
  <c r="F18"/>
  <c r="F17"/>
  <c r="F16"/>
  <c r="F15"/>
  <c r="F14"/>
  <c r="F13"/>
  <c r="F12"/>
  <c r="F11"/>
  <c r="X15" i="9"/>
  <c r="X11"/>
  <c r="V11"/>
  <c r="T18"/>
  <c r="T19"/>
  <c r="T11"/>
  <c r="R13"/>
  <c r="R11"/>
  <c r="P19"/>
  <c r="L15"/>
  <c r="N11"/>
  <c r="L11"/>
  <c r="J11"/>
  <c r="J17" s="1"/>
  <c r="H11"/>
  <c r="H13"/>
  <c r="H14"/>
  <c r="H15"/>
  <c r="F11"/>
  <c r="O28" s="1"/>
  <c r="O28" i="10"/>
  <c r="O30" s="1"/>
  <c r="O31" s="1"/>
  <c r="M10"/>
  <c r="M11" s="1"/>
  <c r="O10"/>
  <c r="O11" s="1"/>
  <c r="Q10"/>
  <c r="Q12" s="1"/>
  <c r="K11"/>
  <c r="K12"/>
  <c r="K13"/>
  <c r="O13"/>
  <c r="K14"/>
  <c r="K15"/>
  <c r="K16"/>
  <c r="K17"/>
  <c r="K18"/>
  <c r="K19"/>
  <c r="D12" i="9"/>
  <c r="V12" s="1"/>
  <c r="D13"/>
  <c r="L13" s="1"/>
  <c r="D14"/>
  <c r="V14" s="1"/>
  <c r="D15"/>
  <c r="R15" s="1"/>
  <c r="D16"/>
  <c r="P16" s="1"/>
  <c r="D17"/>
  <c r="X17" s="1"/>
  <c r="D18"/>
  <c r="R18" s="1"/>
  <c r="D19"/>
  <c r="V19" s="1"/>
  <c r="D20"/>
  <c r="T20" s="1"/>
  <c r="G10" i="6"/>
  <c r="O28" s="1"/>
  <c r="I10"/>
  <c r="I11" s="1"/>
  <c r="K10"/>
  <c r="K13" s="1"/>
  <c r="M10"/>
  <c r="M12" s="1"/>
  <c r="O10"/>
  <c r="O12" s="1"/>
  <c r="Q10"/>
  <c r="Q13" s="1"/>
  <c r="S10"/>
  <c r="S11" s="1"/>
  <c r="U10"/>
  <c r="U11" s="1"/>
  <c r="W10"/>
  <c r="W11" s="1"/>
  <c r="E11"/>
  <c r="E12"/>
  <c r="Q12"/>
  <c r="S12"/>
  <c r="E13"/>
  <c r="E14"/>
  <c r="E15"/>
  <c r="E16"/>
  <c r="S16"/>
  <c r="E17"/>
  <c r="E18"/>
  <c r="I18"/>
  <c r="E19"/>
  <c r="L16" i="9" l="1"/>
  <c r="L19"/>
  <c r="X19"/>
  <c r="H18"/>
  <c r="R16"/>
  <c r="P14"/>
  <c r="H19"/>
  <c r="P15"/>
  <c r="T15"/>
  <c r="S14" i="6"/>
  <c r="Q16"/>
  <c r="O30" i="12"/>
  <c r="O31" s="1"/>
  <c r="O29"/>
  <c r="T15"/>
  <c r="T16"/>
  <c r="R12"/>
  <c r="R16"/>
  <c r="R15"/>
  <c r="R17"/>
  <c r="P17"/>
  <c r="L15"/>
  <c r="J16"/>
  <c r="J13"/>
  <c r="J11"/>
  <c r="P13"/>
  <c r="H17"/>
  <c r="T11"/>
  <c r="R11"/>
  <c r="H13"/>
  <c r="P15"/>
  <c r="P19"/>
  <c r="L19"/>
  <c r="P11"/>
  <c r="L11"/>
  <c r="P16"/>
  <c r="J19"/>
  <c r="P12"/>
  <c r="H15"/>
  <c r="H19"/>
  <c r="H11"/>
  <c r="J12"/>
  <c r="H16"/>
  <c r="H12"/>
  <c r="P14"/>
  <c r="V14"/>
  <c r="N18"/>
  <c r="V13"/>
  <c r="T14"/>
  <c r="N17"/>
  <c r="L18"/>
  <c r="V12"/>
  <c r="T13"/>
  <c r="R14"/>
  <c r="N16"/>
  <c r="L17"/>
  <c r="J18"/>
  <c r="V11"/>
  <c r="T12"/>
  <c r="R13"/>
  <c r="N15"/>
  <c r="L16"/>
  <c r="J17"/>
  <c r="H18"/>
  <c r="V19"/>
  <c r="N14"/>
  <c r="V18"/>
  <c r="N13"/>
  <c r="L14"/>
  <c r="V17"/>
  <c r="T18"/>
  <c r="N12"/>
  <c r="L13"/>
  <c r="J14"/>
  <c r="V16"/>
  <c r="T17"/>
  <c r="R18"/>
  <c r="N11"/>
  <c r="G19" i="6"/>
  <c r="G14"/>
  <c r="I14"/>
  <c r="S17"/>
  <c r="Q14"/>
  <c r="G12"/>
  <c r="Q18"/>
  <c r="S18"/>
  <c r="G16"/>
  <c r="S13"/>
  <c r="F20" i="9"/>
  <c r="N20"/>
  <c r="F14"/>
  <c r="J12"/>
  <c r="N14"/>
  <c r="T12"/>
  <c r="F15"/>
  <c r="H16"/>
  <c r="L14"/>
  <c r="N15"/>
  <c r="P17"/>
  <c r="R19"/>
  <c r="T13"/>
  <c r="V15"/>
  <c r="X18"/>
  <c r="V20"/>
  <c r="F16"/>
  <c r="H17"/>
  <c r="N16"/>
  <c r="P18"/>
  <c r="R20"/>
  <c r="R12"/>
  <c r="T14"/>
  <c r="V16"/>
  <c r="X12"/>
  <c r="F18"/>
  <c r="L17"/>
  <c r="P12"/>
  <c r="X13"/>
  <c r="F17"/>
  <c r="N17"/>
  <c r="V17"/>
  <c r="X20"/>
  <c r="N18"/>
  <c r="P20"/>
  <c r="R14"/>
  <c r="T16"/>
  <c r="V18"/>
  <c r="F19"/>
  <c r="H20"/>
  <c r="H12"/>
  <c r="L18"/>
  <c r="N19"/>
  <c r="P13"/>
  <c r="T17"/>
  <c r="X14"/>
  <c r="N12"/>
  <c r="F13"/>
  <c r="L20"/>
  <c r="L12"/>
  <c r="N13"/>
  <c r="R17"/>
  <c r="V13"/>
  <c r="X16"/>
  <c r="F12"/>
  <c r="M18" i="10"/>
  <c r="J19" i="9"/>
  <c r="J20"/>
  <c r="J13"/>
  <c r="J18"/>
  <c r="J14"/>
  <c r="J15"/>
  <c r="J16"/>
  <c r="O29"/>
  <c r="M14" i="6"/>
  <c r="K18"/>
  <c r="M17"/>
  <c r="M11"/>
  <c r="O19" i="10"/>
  <c r="M16"/>
  <c r="O16"/>
  <c r="M12"/>
  <c r="M14"/>
  <c r="W16" i="6"/>
  <c r="O14"/>
  <c r="W12"/>
  <c r="O17"/>
  <c r="Q17"/>
  <c r="W14"/>
  <c r="U19"/>
  <c r="W19"/>
  <c r="K15"/>
  <c r="K14"/>
  <c r="O13"/>
  <c r="U17"/>
  <c r="K19"/>
  <c r="W17"/>
  <c r="U16"/>
  <c r="U14"/>
  <c r="O29" i="10"/>
  <c r="O32"/>
  <c r="O15"/>
  <c r="O18"/>
  <c r="O12"/>
  <c r="O17"/>
  <c r="Q17"/>
  <c r="O14"/>
  <c r="Q15"/>
  <c r="Q13"/>
  <c r="Q11"/>
  <c r="Q18"/>
  <c r="Q16"/>
  <c r="Q14"/>
  <c r="Q19"/>
  <c r="M19"/>
  <c r="M17"/>
  <c r="M15"/>
  <c r="M13"/>
  <c r="O30" i="6"/>
  <c r="O31" s="1"/>
  <c r="O32"/>
  <c r="M15"/>
  <c r="U18"/>
  <c r="U15"/>
  <c r="U13"/>
  <c r="W18"/>
  <c r="G18"/>
  <c r="G17"/>
  <c r="W15"/>
  <c r="W13"/>
  <c r="U12"/>
  <c r="G11"/>
  <c r="M18"/>
  <c r="G13"/>
  <c r="M19"/>
  <c r="O18"/>
  <c r="G15"/>
  <c r="M13"/>
  <c r="O29"/>
  <c r="K11"/>
  <c r="I16"/>
  <c r="I12"/>
  <c r="O19"/>
  <c r="K16"/>
  <c r="O15"/>
  <c r="K12"/>
  <c r="O11"/>
  <c r="Q19"/>
  <c r="I17"/>
  <c r="M16"/>
  <c r="Q15"/>
  <c r="I13"/>
  <c r="Q11"/>
  <c r="S19"/>
  <c r="K17"/>
  <c r="O16"/>
  <c r="S15"/>
  <c r="I19"/>
  <c r="I15"/>
  <c r="W10" i="1"/>
  <c r="W11" s="1"/>
  <c r="U10"/>
  <c r="U18" s="1"/>
  <c r="S10"/>
  <c r="S19" s="1"/>
  <c r="Q10"/>
  <c r="Q17" s="1"/>
  <c r="O10"/>
  <c r="O14" s="1"/>
  <c r="M10"/>
  <c r="M18" s="1"/>
  <c r="K10"/>
  <c r="K17" s="1"/>
  <c r="I10"/>
  <c r="I11" s="1"/>
  <c r="E13"/>
  <c r="O32" i="9" l="1"/>
  <c r="O30"/>
  <c r="O31" s="1"/>
  <c r="Q12" i="1"/>
  <c r="Q11"/>
  <c r="Q13"/>
  <c r="W18"/>
  <c r="Q19"/>
  <c r="Q14"/>
  <c r="W15"/>
  <c r="Q16"/>
  <c r="M14"/>
  <c r="M11"/>
  <c r="M17"/>
  <c r="Q18"/>
  <c r="W12"/>
  <c r="W19"/>
  <c r="S16"/>
  <c r="W16"/>
  <c r="S12"/>
  <c r="W13"/>
  <c r="W17"/>
  <c r="W14"/>
  <c r="U19"/>
  <c r="U14"/>
  <c r="U17"/>
  <c r="U12"/>
  <c r="U15"/>
  <c r="U13"/>
  <c r="U11"/>
  <c r="U16"/>
  <c r="S18"/>
  <c r="S14"/>
  <c r="S17"/>
  <c r="S15"/>
  <c r="S13"/>
  <c r="S11"/>
  <c r="Q15"/>
  <c r="O19"/>
  <c r="O13"/>
  <c r="O18"/>
  <c r="O16"/>
  <c r="O17"/>
  <c r="O11"/>
  <c r="O15"/>
  <c r="O12"/>
  <c r="M13"/>
  <c r="M16"/>
  <c r="M12"/>
  <c r="M19"/>
  <c r="M15"/>
  <c r="K13"/>
  <c r="K11"/>
  <c r="K16"/>
  <c r="K15"/>
  <c r="K14"/>
  <c r="K12"/>
  <c r="K19"/>
  <c r="K18"/>
  <c r="I12"/>
  <c r="I19"/>
  <c r="I18"/>
  <c r="I17"/>
  <c r="I16"/>
  <c r="I15"/>
  <c r="I14"/>
  <c r="I13"/>
  <c r="G10"/>
  <c r="E14"/>
  <c r="E18"/>
  <c r="E19"/>
  <c r="E15"/>
  <c r="E11"/>
  <c r="E12"/>
  <c r="E16"/>
  <c r="E17"/>
  <c r="G11" l="1"/>
  <c r="O28"/>
  <c r="G17"/>
  <c r="G18"/>
  <c r="G12"/>
  <c r="G14"/>
  <c r="G19"/>
  <c r="G13"/>
  <c r="G15"/>
  <c r="G16"/>
  <c r="O29" l="1"/>
  <c r="O32"/>
  <c r="O30"/>
  <c r="O31" s="1"/>
</calcChain>
</file>

<file path=xl/sharedStrings.xml><?xml version="1.0" encoding="utf-8"?>
<sst xmlns="http://schemas.openxmlformats.org/spreadsheetml/2006/main" count="116" uniqueCount="26">
  <si>
    <t>JOGOS</t>
  </si>
  <si>
    <t>NÚMEROS</t>
  </si>
  <si>
    <t>QUANTIDADE DE NÚMEROS</t>
  </si>
  <si>
    <t>QUANT. DE JOGOS</t>
  </si>
  <si>
    <t>COTAS</t>
  </si>
  <si>
    <t>PORCENTAGEM</t>
  </si>
  <si>
    <t>LUCRO</t>
  </si>
  <si>
    <t>VENDA UNITÁRIO</t>
  </si>
  <si>
    <t>VENDA TOTAL</t>
  </si>
  <si>
    <t>VALOR S/ COMISSÃO</t>
  </si>
  <si>
    <t>MEGA-SENA</t>
  </si>
  <si>
    <t>DUPLA SENA</t>
  </si>
  <si>
    <t>QUINA</t>
  </si>
  <si>
    <t>LOTOFÁCIL</t>
  </si>
  <si>
    <t>LUCRO UNITÁRIO</t>
  </si>
  <si>
    <t>VALOR SEM COMISSÃO</t>
  </si>
  <si>
    <t>DUPLA-SENA</t>
  </si>
  <si>
    <t>SIMULADOR DE VALORES DE JOGOS PARA BOLÃO</t>
  </si>
  <si>
    <t>Esta planilha foi desenvolvida por</t>
  </si>
  <si>
    <t>Rodrigo Sanches - SL Consultoria Empresarial</t>
  </si>
  <si>
    <t>A utilização de todo o conteúdo, bem como a distribuição integral ou parcial desta planilha é permitido, desde que de forma gratuíta.</t>
  </si>
  <si>
    <t/>
  </si>
  <si>
    <t>DIA DE SORTE</t>
  </si>
  <si>
    <t>QUANTIDADE DE DIAS</t>
  </si>
  <si>
    <t>sanches@consultoriasl.com.br</t>
  </si>
  <si>
    <t>Versão 11.2019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</si>
</sst>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rajan Pro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11"/>
      <color theme="0" tint="-0.249977111117893"/>
      <name val="Calibri"/>
      <family val="2"/>
      <scheme val="minor"/>
    </font>
    <font>
      <sz val="7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59999389629810485"/>
        <bgColor auto="1"/>
      </patternFill>
    </fill>
    <fill>
      <patternFill patternType="solid">
        <fgColor theme="9" tint="0.39997558519241921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008000"/>
        <bgColor indexed="64"/>
      </patternFill>
    </fill>
    <fill>
      <gradientFill degree="270">
        <stop position="0">
          <color theme="6" tint="0.80001220740379042"/>
        </stop>
        <stop position="1">
          <color rgb="FF008000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270">
        <stop position="0">
          <color theme="9" tint="0.80001220740379042"/>
        </stop>
        <stop position="1">
          <color theme="9" tint="-0.49803155613879818"/>
        </stop>
      </gradientFill>
    </fill>
    <fill>
      <gradientFill degree="90">
        <stop position="0">
          <color theme="6" tint="0.80001220740379042"/>
        </stop>
        <stop position="1">
          <color rgb="FF008000"/>
        </stop>
      </gradientFill>
    </fill>
    <fill>
      <gradientFill degree="90">
        <stop position="0">
          <color theme="9" tint="0.80001220740379042"/>
        </stop>
        <stop position="1">
          <color theme="9" tint="-0.49803155613879818"/>
        </stop>
      </gradientFill>
    </fill>
    <fill>
      <gradientFill degree="90">
        <stop position="0">
          <color theme="5" tint="-0.25098422193060094"/>
        </stop>
        <stop position="1">
          <color theme="1" tint="5.0965910824915313E-2"/>
        </stop>
      </gradientFill>
    </fill>
    <fill>
      <gradientFill degree="90">
        <stop position="0">
          <color theme="3" tint="-0.25098422193060094"/>
        </stop>
        <stop position="1">
          <color theme="1" tint="5.0965910824915313E-2"/>
        </stop>
      </gradientFill>
    </fill>
    <fill>
      <gradientFill degree="90">
        <stop position="0">
          <color theme="7" tint="-0.25098422193060094"/>
        </stop>
        <stop position="1">
          <color theme="1" tint="5.0965910824915313E-2"/>
        </stop>
      </gradientFill>
    </fill>
    <fill>
      <gradientFill degree="90">
        <stop position="0">
          <color rgb="FF008000"/>
        </stop>
        <stop position="1">
          <color theme="1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gradientFill degree="270">
        <stop position="0">
          <color theme="4" tint="0.80001220740379042"/>
        </stop>
        <stop position="1">
          <color rgb="FF0070C0"/>
        </stop>
      </gradientFill>
    </fill>
    <fill>
      <gradientFill degree="90">
        <stop position="0">
          <color theme="4" tint="0.80001220740379042"/>
        </stop>
        <stop position="1">
          <color rgb="FF0070C0"/>
        </stop>
      </gradientFill>
    </fill>
    <fill>
      <gradientFill degree="270">
        <stop position="0">
          <color theme="7" tint="0.80001220740379042"/>
        </stop>
        <stop position="1">
          <color rgb="FF9900CC"/>
        </stop>
      </gradientFill>
    </fill>
    <fill>
      <gradientFill degree="90">
        <stop position="0">
          <color theme="7" tint="0.80001220740379042"/>
        </stop>
        <stop position="1">
          <color rgb="FF9900CC"/>
        </stop>
      </gradientFill>
    </fill>
    <fill>
      <patternFill patternType="solid">
        <fgColor theme="7" tint="0.79998168889431442"/>
        <bgColor indexed="64"/>
      </patternFill>
    </fill>
    <fill>
      <gradientFill degree="90">
        <stop position="0">
          <color rgb="FF996633"/>
        </stop>
        <stop position="1">
          <color theme="1" tint="5.0965910824915313E-2"/>
        </stop>
      </gradientFill>
    </fill>
    <fill>
      <patternFill patternType="solid">
        <fgColor rgb="FFFFC000"/>
        <bgColor indexed="64"/>
      </patternFill>
    </fill>
    <fill>
      <gradientFill degree="270">
        <stop position="0">
          <color theme="7" tint="0.80001220740379042"/>
        </stop>
        <stop position="1">
          <color rgb="FFFFC000"/>
        </stop>
      </gradientFill>
    </fill>
    <fill>
      <gradientFill degree="90">
        <stop position="0">
          <color theme="7" tint="0.80001220740379042"/>
        </stop>
        <stop position="1">
          <color rgb="FFFFC000"/>
        </stop>
      </gradient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FFCC"/>
        </stop>
      </gradient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19" borderId="0" xfId="0" applyFont="1" applyFill="1" applyBorder="1" applyAlignment="1" applyProtection="1">
      <alignment horizontal="center" vertical="center"/>
      <protection hidden="1"/>
    </xf>
    <xf numFmtId="0" fontId="3" fillId="3" borderId="15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/>
      <protection hidden="1"/>
    </xf>
    <xf numFmtId="0" fontId="3" fillId="22" borderId="12" xfId="0" applyFont="1" applyFill="1" applyBorder="1" applyAlignment="1" applyProtection="1">
      <alignment horizontal="center" vertical="center"/>
      <protection hidden="1"/>
    </xf>
    <xf numFmtId="0" fontId="3" fillId="22" borderId="13" xfId="0" applyFont="1" applyFill="1" applyBorder="1" applyAlignment="1" applyProtection="1">
      <alignment horizontal="center" vertical="center"/>
      <protection hidden="1"/>
    </xf>
    <xf numFmtId="0" fontId="3" fillId="22" borderId="0" xfId="0" applyFont="1" applyFill="1" applyBorder="1" applyAlignment="1" applyProtection="1">
      <alignment horizontal="center" vertical="center"/>
      <protection hidden="1"/>
    </xf>
    <xf numFmtId="0" fontId="3" fillId="22" borderId="14" xfId="0" applyFont="1" applyFill="1" applyBorder="1" applyAlignment="1" applyProtection="1">
      <alignment horizontal="center" vertical="center"/>
      <protection hidden="1"/>
    </xf>
    <xf numFmtId="0" fontId="3" fillId="16" borderId="15" xfId="0" applyFont="1" applyFill="1" applyBorder="1" applyAlignment="1" applyProtection="1">
      <alignment horizontal="center" vertical="center"/>
      <protection hidden="1"/>
    </xf>
    <xf numFmtId="0" fontId="3" fillId="16" borderId="0" xfId="0" applyFont="1" applyFill="1" applyBorder="1" applyAlignment="1" applyProtection="1">
      <alignment horizontal="center" vertical="center"/>
      <protection hidden="1"/>
    </xf>
    <xf numFmtId="0" fontId="3" fillId="16" borderId="16" xfId="0" applyFont="1" applyFill="1" applyBorder="1" applyAlignment="1" applyProtection="1">
      <alignment horizontal="center" vertical="center"/>
      <protection hidden="1"/>
    </xf>
    <xf numFmtId="0" fontId="3" fillId="23" borderId="17" xfId="0" applyFont="1" applyFill="1" applyBorder="1" applyAlignment="1" applyProtection="1">
      <alignment horizontal="center" vertical="center"/>
      <protection hidden="1"/>
    </xf>
    <xf numFmtId="0" fontId="3" fillId="23" borderId="18" xfId="0" applyFont="1" applyFill="1" applyBorder="1" applyAlignment="1" applyProtection="1">
      <alignment horizontal="center" vertical="center"/>
      <protection hidden="1"/>
    </xf>
    <xf numFmtId="0" fontId="3" fillId="23" borderId="19" xfId="0" quotePrefix="1" applyFont="1" applyFill="1" applyBorder="1" applyAlignment="1" applyProtection="1">
      <alignment horizontal="center" vertical="center"/>
      <protection hidden="1"/>
    </xf>
    <xf numFmtId="0" fontId="3" fillId="24" borderId="17" xfId="0" applyFont="1" applyFill="1" applyBorder="1" applyAlignment="1" applyProtection="1">
      <alignment horizontal="center" vertical="center"/>
      <protection hidden="1"/>
    </xf>
    <xf numFmtId="0" fontId="3" fillId="24" borderId="18" xfId="0" applyFont="1" applyFill="1" applyBorder="1" applyAlignment="1" applyProtection="1">
      <alignment horizontal="center" vertical="center"/>
      <protection hidden="1"/>
    </xf>
    <xf numFmtId="0" fontId="3" fillId="24" borderId="19" xfId="0" applyFont="1" applyFill="1" applyBorder="1" applyAlignment="1" applyProtection="1">
      <alignment horizontal="center" vertical="center"/>
      <protection hidden="1"/>
    </xf>
    <xf numFmtId="0" fontId="3" fillId="29" borderId="15" xfId="0" applyFont="1" applyFill="1" applyBorder="1" applyAlignment="1" applyProtection="1">
      <alignment horizontal="center" vertical="center"/>
      <protection hidden="1"/>
    </xf>
    <xf numFmtId="0" fontId="3" fillId="29" borderId="0" xfId="0" applyFont="1" applyFill="1" applyBorder="1" applyAlignment="1" applyProtection="1">
      <alignment horizontal="center" vertical="center"/>
      <protection hidden="1"/>
    </xf>
    <xf numFmtId="0" fontId="3" fillId="29" borderId="16" xfId="0" applyFont="1" applyFill="1" applyBorder="1" applyAlignment="1" applyProtection="1">
      <alignment horizontal="center" vertical="center"/>
      <protection hidden="1"/>
    </xf>
    <xf numFmtId="0" fontId="3" fillId="31" borderId="12" xfId="0" applyFont="1" applyFill="1" applyBorder="1" applyAlignment="1" applyProtection="1">
      <alignment horizontal="center" vertical="center"/>
      <protection hidden="1"/>
    </xf>
    <xf numFmtId="0" fontId="3" fillId="31" borderId="13" xfId="0" applyFont="1" applyFill="1" applyBorder="1" applyAlignment="1" applyProtection="1">
      <alignment horizontal="center" vertical="center"/>
      <protection hidden="1"/>
    </xf>
    <xf numFmtId="0" fontId="3" fillId="31" borderId="0" xfId="0" applyFont="1" applyFill="1" applyBorder="1" applyAlignment="1" applyProtection="1">
      <alignment horizontal="center" vertical="center"/>
      <protection hidden="1"/>
    </xf>
    <xf numFmtId="0" fontId="3" fillId="31" borderId="14" xfId="0" applyFont="1" applyFill="1" applyBorder="1" applyAlignment="1" applyProtection="1">
      <alignment horizontal="center" vertical="center"/>
      <protection hidden="1"/>
    </xf>
    <xf numFmtId="0" fontId="3" fillId="32" borderId="17" xfId="0" applyFont="1" applyFill="1" applyBorder="1" applyAlignment="1" applyProtection="1">
      <alignment horizontal="center" vertical="center"/>
      <protection hidden="1"/>
    </xf>
    <xf numFmtId="0" fontId="3" fillId="32" borderId="18" xfId="0" applyFont="1" applyFill="1" applyBorder="1" applyAlignment="1" applyProtection="1">
      <alignment horizontal="center" vertical="center"/>
      <protection hidden="1"/>
    </xf>
    <xf numFmtId="0" fontId="3" fillId="32" borderId="19" xfId="0" applyFont="1" applyFill="1" applyBorder="1" applyAlignment="1" applyProtection="1">
      <alignment horizontal="center" vertical="center"/>
      <protection hidden="1"/>
    </xf>
    <xf numFmtId="0" fontId="3" fillId="33" borderId="12" xfId="0" applyFont="1" applyFill="1" applyBorder="1" applyAlignment="1" applyProtection="1">
      <alignment horizontal="center" vertical="center"/>
      <protection hidden="1"/>
    </xf>
    <xf numFmtId="0" fontId="3" fillId="33" borderId="13" xfId="0" applyFont="1" applyFill="1" applyBorder="1" applyAlignment="1" applyProtection="1">
      <alignment horizontal="center" vertical="center"/>
      <protection hidden="1"/>
    </xf>
    <xf numFmtId="0" fontId="3" fillId="33" borderId="14" xfId="0" applyFont="1" applyFill="1" applyBorder="1" applyAlignment="1" applyProtection="1">
      <alignment horizontal="center" vertical="center"/>
      <protection hidden="1"/>
    </xf>
    <xf numFmtId="0" fontId="3" fillId="34" borderId="17" xfId="0" applyFont="1" applyFill="1" applyBorder="1" applyAlignment="1" applyProtection="1">
      <alignment horizontal="center" vertical="center"/>
      <protection hidden="1"/>
    </xf>
    <xf numFmtId="0" fontId="3" fillId="34" borderId="18" xfId="0" applyFont="1" applyFill="1" applyBorder="1" applyAlignment="1" applyProtection="1">
      <alignment horizontal="center" vertical="center"/>
      <protection hidden="1"/>
    </xf>
    <xf numFmtId="0" fontId="3" fillId="34" borderId="19" xfId="0" applyFont="1" applyFill="1" applyBorder="1" applyAlignment="1" applyProtection="1">
      <alignment horizontal="center" vertical="center"/>
      <protection hidden="1"/>
    </xf>
    <xf numFmtId="0" fontId="3" fillId="35" borderId="15" xfId="0" applyFont="1" applyFill="1" applyBorder="1" applyAlignment="1" applyProtection="1">
      <alignment horizontal="center" vertical="center"/>
      <protection hidden="1"/>
    </xf>
    <xf numFmtId="0" fontId="3" fillId="35" borderId="0" xfId="0" applyFont="1" applyFill="1" applyBorder="1" applyAlignment="1" applyProtection="1">
      <alignment horizontal="center" vertical="center"/>
      <protection hidden="1"/>
    </xf>
    <xf numFmtId="0" fontId="3" fillId="35" borderId="16" xfId="0" applyFont="1" applyFill="1" applyBorder="1" applyAlignment="1" applyProtection="1">
      <alignment horizontal="center" vertical="center"/>
      <protection hidden="1"/>
    </xf>
    <xf numFmtId="0" fontId="3" fillId="33" borderId="0" xfId="0" applyFont="1" applyFill="1" applyBorder="1" applyAlignment="1" applyProtection="1">
      <alignment horizontal="center" vertical="center"/>
      <protection hidden="1"/>
    </xf>
    <xf numFmtId="0" fontId="3" fillId="19" borderId="16" xfId="0" applyFont="1" applyFill="1" applyBorder="1" applyAlignment="1" applyProtection="1">
      <alignment horizontal="center" vertical="center"/>
      <protection hidden="1"/>
    </xf>
    <xf numFmtId="0" fontId="3" fillId="19" borderId="15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38" borderId="12" xfId="0" applyFont="1" applyFill="1" applyBorder="1" applyAlignment="1" applyProtection="1">
      <alignment horizontal="center" vertical="center"/>
      <protection hidden="1"/>
    </xf>
    <xf numFmtId="0" fontId="3" fillId="38" borderId="13" xfId="0" applyFont="1" applyFill="1" applyBorder="1" applyAlignment="1" applyProtection="1">
      <alignment horizontal="center" vertical="center"/>
      <protection hidden="1"/>
    </xf>
    <xf numFmtId="0" fontId="3" fillId="38" borderId="0" xfId="0" applyFont="1" applyFill="1" applyBorder="1" applyAlignment="1" applyProtection="1">
      <alignment horizontal="center" vertical="center"/>
      <protection hidden="1"/>
    </xf>
    <xf numFmtId="0" fontId="3" fillId="38" borderId="16" xfId="0" applyFont="1" applyFill="1" applyBorder="1" applyAlignment="1" applyProtection="1">
      <alignment horizontal="center" vertical="center"/>
      <protection hidden="1"/>
    </xf>
    <xf numFmtId="0" fontId="3" fillId="39" borderId="17" xfId="0" applyFont="1" applyFill="1" applyBorder="1" applyAlignment="1" applyProtection="1">
      <alignment horizontal="center" vertical="center"/>
      <protection hidden="1"/>
    </xf>
    <xf numFmtId="0" fontId="3" fillId="39" borderId="18" xfId="0" applyFont="1" applyFill="1" applyBorder="1" applyAlignment="1" applyProtection="1">
      <alignment horizontal="center" vertical="center"/>
      <protection hidden="1"/>
    </xf>
    <xf numFmtId="0" fontId="3" fillId="39" borderId="19" xfId="0" applyFont="1" applyFill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2" fillId="36" borderId="25" xfId="0" applyFont="1" applyFill="1" applyBorder="1" applyAlignment="1" applyProtection="1">
      <alignment horizontal="center" vertical="center"/>
      <protection locked="0" hidden="1"/>
    </xf>
    <xf numFmtId="0" fontId="12" fillId="36" borderId="26" xfId="0" applyFont="1" applyFill="1" applyBorder="1" applyAlignment="1" applyProtection="1">
      <alignment horizontal="center" vertical="center"/>
      <protection locked="0" hidden="1"/>
    </xf>
    <xf numFmtId="0" fontId="12" fillId="36" borderId="27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11" fillId="3" borderId="0" xfId="2" applyFont="1" applyFill="1" applyBorder="1" applyAlignment="1" applyProtection="1">
      <alignment horizontal="center" vertical="center"/>
      <protection locked="0"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5" fillId="18" borderId="12" xfId="0" applyFont="1" applyFill="1" applyBorder="1" applyAlignment="1" applyProtection="1">
      <alignment horizontal="center" vertical="center"/>
      <protection locked="0" hidden="1"/>
    </xf>
    <xf numFmtId="0" fontId="5" fillId="18" borderId="13" xfId="0" applyFont="1" applyFill="1" applyBorder="1" applyAlignment="1" applyProtection="1">
      <alignment horizontal="center" vertical="center"/>
      <protection locked="0" hidden="1"/>
    </xf>
    <xf numFmtId="0" fontId="5" fillId="18" borderId="14" xfId="0" applyFont="1" applyFill="1" applyBorder="1" applyAlignment="1" applyProtection="1">
      <alignment horizontal="center" vertical="center"/>
      <protection locked="0" hidden="1"/>
    </xf>
    <xf numFmtId="0" fontId="12" fillId="25" borderId="25" xfId="0" applyFont="1" applyFill="1" applyBorder="1" applyAlignment="1" applyProtection="1">
      <alignment horizontal="center" vertical="center"/>
      <protection locked="0" hidden="1"/>
    </xf>
    <xf numFmtId="0" fontId="12" fillId="25" borderId="26" xfId="0" applyFont="1" applyFill="1" applyBorder="1" applyAlignment="1" applyProtection="1">
      <alignment horizontal="center" vertical="center"/>
      <protection locked="0" hidden="1"/>
    </xf>
    <xf numFmtId="0" fontId="12" fillId="25" borderId="27" xfId="0" applyFont="1" applyFill="1" applyBorder="1" applyAlignment="1" applyProtection="1">
      <alignment horizontal="center" vertical="center"/>
      <protection locked="0" hidden="1"/>
    </xf>
    <xf numFmtId="0" fontId="12" fillId="26" borderId="25" xfId="0" applyFont="1" applyFill="1" applyBorder="1" applyAlignment="1" applyProtection="1">
      <alignment horizontal="center" vertical="center"/>
      <protection locked="0" hidden="1"/>
    </xf>
    <xf numFmtId="0" fontId="12" fillId="26" borderId="26" xfId="0" applyFont="1" applyFill="1" applyBorder="1" applyAlignment="1" applyProtection="1">
      <alignment horizontal="center" vertical="center"/>
      <protection locked="0" hidden="1"/>
    </xf>
    <xf numFmtId="0" fontId="12" fillId="26" borderId="27" xfId="0" applyFont="1" applyFill="1" applyBorder="1" applyAlignment="1" applyProtection="1">
      <alignment horizontal="center" vertical="center"/>
      <protection locked="0" hidden="1"/>
    </xf>
    <xf numFmtId="0" fontId="12" fillId="27" borderId="25" xfId="0" applyFont="1" applyFill="1" applyBorder="1" applyAlignment="1" applyProtection="1">
      <alignment horizontal="center" vertical="center"/>
      <protection locked="0" hidden="1"/>
    </xf>
    <xf numFmtId="0" fontId="12" fillId="27" borderId="26" xfId="0" applyFont="1" applyFill="1" applyBorder="1" applyAlignment="1" applyProtection="1">
      <alignment horizontal="center" vertical="center"/>
      <protection locked="0" hidden="1"/>
    </xf>
    <xf numFmtId="0" fontId="12" fillId="27" borderId="27" xfId="0" applyFont="1" applyFill="1" applyBorder="1" applyAlignment="1" applyProtection="1">
      <alignment horizontal="center" vertical="center"/>
      <protection locked="0" hidden="1"/>
    </xf>
    <xf numFmtId="44" fontId="3" fillId="20" borderId="0" xfId="1" applyFont="1" applyFill="1" applyBorder="1" applyAlignment="1" applyProtection="1">
      <alignment horizontal="center" vertical="center" shrinkToFit="1"/>
      <protection hidden="1"/>
    </xf>
    <xf numFmtId="44" fontId="3" fillId="20" borderId="5" xfId="1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" fillId="21" borderId="4" xfId="0" applyFont="1" applyFill="1" applyBorder="1" applyAlignment="1" applyProtection="1">
      <alignment horizontal="center" vertical="center"/>
      <protection hidden="1"/>
    </xf>
    <xf numFmtId="0" fontId="2" fillId="21" borderId="0" xfId="0" applyFont="1" applyFill="1" applyBorder="1" applyAlignment="1" applyProtection="1">
      <alignment horizontal="center" vertical="center"/>
      <protection hidden="1"/>
    </xf>
    <xf numFmtId="0" fontId="2" fillId="21" borderId="6" xfId="0" applyFont="1" applyFill="1" applyBorder="1" applyAlignment="1" applyProtection="1">
      <alignment horizontal="center" vertical="center"/>
      <protection hidden="1"/>
    </xf>
    <xf numFmtId="0" fontId="2" fillId="21" borderId="7" xfId="0" applyFont="1" applyFill="1" applyBorder="1" applyAlignment="1" applyProtection="1">
      <alignment horizontal="center" vertical="center"/>
      <protection hidden="1"/>
    </xf>
    <xf numFmtId="44" fontId="3" fillId="20" borderId="7" xfId="1" applyFont="1" applyFill="1" applyBorder="1" applyAlignment="1" applyProtection="1">
      <alignment horizontal="center" vertical="center" shrinkToFit="1"/>
      <protection hidden="1"/>
    </xf>
    <xf numFmtId="44" fontId="3" fillId="20" borderId="8" xfId="1" applyFont="1" applyFill="1" applyBorder="1" applyAlignment="1" applyProtection="1">
      <alignment horizontal="center" vertical="center" shrinkToFit="1"/>
      <protection hidden="1"/>
    </xf>
    <xf numFmtId="0" fontId="2" fillId="21" borderId="5" xfId="0" applyFont="1" applyFill="1" applyBorder="1" applyAlignment="1" applyProtection="1">
      <alignment horizontal="center" vertical="center"/>
      <protection hidden="1"/>
    </xf>
    <xf numFmtId="0" fontId="2" fillId="21" borderId="2" xfId="0" applyFont="1" applyFill="1" applyBorder="1" applyAlignment="1" applyProtection="1">
      <alignment horizontal="center" vertical="center"/>
      <protection hidden="1"/>
    </xf>
    <xf numFmtId="0" fontId="2" fillId="21" borderId="3" xfId="0" applyFont="1" applyFill="1" applyBorder="1" applyAlignment="1" applyProtection="1">
      <alignment horizontal="center" vertical="center"/>
      <protection hidden="1"/>
    </xf>
    <xf numFmtId="0" fontId="2" fillId="21" borderId="1" xfId="0" applyFont="1" applyFill="1" applyBorder="1" applyAlignment="1" applyProtection="1">
      <alignment horizontal="center" vertical="center" wrapText="1"/>
      <protection hidden="1"/>
    </xf>
    <xf numFmtId="0" fontId="2" fillId="21" borderId="2" xfId="0" applyFont="1" applyFill="1" applyBorder="1" applyAlignment="1" applyProtection="1">
      <alignment horizontal="center" vertical="center" wrapText="1"/>
      <protection hidden="1"/>
    </xf>
    <xf numFmtId="0" fontId="2" fillId="21" borderId="4" xfId="0" applyFont="1" applyFill="1" applyBorder="1" applyAlignment="1" applyProtection="1">
      <alignment horizontal="center" vertical="center" wrapText="1"/>
      <protection hidden="1"/>
    </xf>
    <xf numFmtId="0" fontId="2" fillId="21" borderId="0" xfId="0" applyFont="1" applyFill="1" applyBorder="1" applyAlignment="1" applyProtection="1">
      <alignment horizontal="center" vertical="center" wrapText="1"/>
      <protection hidden="1"/>
    </xf>
    <xf numFmtId="0" fontId="0" fillId="15" borderId="0" xfId="1" applyNumberFormat="1" applyFont="1" applyFill="1" applyBorder="1" applyAlignment="1" applyProtection="1">
      <alignment horizontal="center" vertical="center"/>
      <protection locked="0"/>
    </xf>
    <xf numFmtId="0" fontId="0" fillId="15" borderId="5" xfId="1" applyNumberFormat="1" applyFont="1" applyFill="1" applyBorder="1" applyAlignment="1" applyProtection="1">
      <alignment horizontal="center" vertical="center"/>
      <protection locked="0"/>
    </xf>
    <xf numFmtId="0" fontId="0" fillId="15" borderId="2" xfId="1" applyNumberFormat="1" applyFont="1" applyFill="1" applyBorder="1" applyAlignment="1" applyProtection="1">
      <alignment horizontal="center" vertical="center"/>
      <protection locked="0"/>
    </xf>
    <xf numFmtId="0" fontId="0" fillId="15" borderId="3" xfId="1" applyNumberFormat="1" applyFont="1" applyFill="1" applyBorder="1" applyAlignment="1" applyProtection="1">
      <alignment horizontal="center" vertical="center"/>
      <protection locked="0"/>
    </xf>
    <xf numFmtId="0" fontId="5" fillId="18" borderId="1" xfId="0" applyFont="1" applyFill="1" applyBorder="1" applyAlignment="1" applyProtection="1">
      <alignment horizontal="center" vertical="center"/>
      <protection hidden="1"/>
    </xf>
    <xf numFmtId="0" fontId="5" fillId="18" borderId="2" xfId="0" applyFont="1" applyFill="1" applyBorder="1" applyAlignment="1" applyProtection="1">
      <alignment horizontal="center" vertical="center"/>
      <protection hidden="1"/>
    </xf>
    <xf numFmtId="0" fontId="5" fillId="18" borderId="3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10" fontId="0" fillId="15" borderId="7" xfId="1" applyNumberFormat="1" applyFont="1" applyFill="1" applyBorder="1" applyAlignment="1" applyProtection="1">
      <alignment horizontal="center" vertical="center"/>
      <protection locked="0"/>
    </xf>
    <xf numFmtId="10" fontId="0" fillId="15" borderId="8" xfId="1" applyNumberFormat="1" applyFont="1" applyFill="1" applyBorder="1" applyAlignment="1" applyProtection="1">
      <alignment horizontal="center" vertical="center"/>
      <protection locked="0"/>
    </xf>
    <xf numFmtId="44" fontId="4" fillId="2" borderId="7" xfId="1" applyFont="1" applyFill="1" applyBorder="1" applyAlignment="1" applyProtection="1">
      <alignment horizontal="center" vertical="center"/>
      <protection hidden="1"/>
    </xf>
    <xf numFmtId="44" fontId="4" fillId="2" borderId="8" xfId="1" applyFont="1" applyFill="1" applyBorder="1" applyAlignment="1" applyProtection="1">
      <alignment horizontal="center" vertical="center"/>
      <protection hidden="1"/>
    </xf>
    <xf numFmtId="44" fontId="4" fillId="2" borderId="0" xfId="1" applyFont="1" applyFill="1" applyBorder="1" applyAlignment="1" applyProtection="1">
      <alignment horizontal="center" vertical="center"/>
      <protection hidden="1"/>
    </xf>
    <xf numFmtId="44" fontId="4" fillId="2" borderId="5" xfId="1" applyFont="1" applyFill="1" applyBorder="1" applyAlignment="1" applyProtection="1">
      <alignment horizontal="center" vertical="center"/>
      <protection hidden="1"/>
    </xf>
    <xf numFmtId="0" fontId="12" fillId="28" borderId="25" xfId="0" applyFont="1" applyFill="1" applyBorder="1" applyAlignment="1" applyProtection="1">
      <alignment horizontal="center" vertical="center"/>
      <protection locked="0" hidden="1"/>
    </xf>
    <xf numFmtId="0" fontId="12" fillId="28" borderId="26" xfId="0" applyFont="1" applyFill="1" applyBorder="1" applyAlignment="1" applyProtection="1">
      <alignment horizontal="center" vertical="center"/>
      <protection locked="0" hidden="1"/>
    </xf>
    <xf numFmtId="0" fontId="12" fillId="28" borderId="27" xfId="0" applyFont="1" applyFill="1" applyBorder="1" applyAlignment="1" applyProtection="1">
      <alignment horizontal="center" vertical="center"/>
      <protection locked="0" hidden="1"/>
    </xf>
    <xf numFmtId="0" fontId="5" fillId="4" borderId="12" xfId="0" applyFont="1" applyFill="1" applyBorder="1" applyAlignment="1" applyProtection="1">
      <alignment horizontal="center" vertical="center"/>
      <protection locked="0" hidden="1"/>
    </xf>
    <xf numFmtId="0" fontId="5" fillId="4" borderId="13" xfId="0" applyFont="1" applyFill="1" applyBorder="1" applyAlignment="1" applyProtection="1">
      <alignment horizontal="center" vertical="center"/>
      <protection locked="0" hidden="1"/>
    </xf>
    <xf numFmtId="0" fontId="5" fillId="4" borderId="14" xfId="0" applyFont="1" applyFill="1" applyBorder="1" applyAlignment="1" applyProtection="1">
      <alignment horizontal="center" vertical="center"/>
      <protection locked="0" hidden="1"/>
    </xf>
    <xf numFmtId="0" fontId="13" fillId="16" borderId="0" xfId="0" applyFont="1" applyFill="1" applyBorder="1" applyAlignment="1" applyProtection="1">
      <alignment horizontal="center" vertical="center"/>
      <protection hidden="1"/>
    </xf>
    <xf numFmtId="0" fontId="7" fillId="16" borderId="0" xfId="0" applyFont="1" applyFill="1" applyBorder="1" applyAlignment="1" applyProtection="1">
      <alignment horizontal="center" vertical="center"/>
      <protection hidden="1"/>
    </xf>
    <xf numFmtId="0" fontId="8" fillId="16" borderId="0" xfId="0" applyFont="1" applyFill="1" applyBorder="1" applyAlignment="1" applyProtection="1">
      <alignment horizontal="center" vertical="center"/>
      <protection hidden="1"/>
    </xf>
    <xf numFmtId="0" fontId="11" fillId="16" borderId="0" xfId="2" applyFont="1" applyFill="1" applyBorder="1" applyAlignment="1" applyProtection="1">
      <alignment horizontal="center" vertical="center"/>
      <protection locked="0" hidden="1"/>
    </xf>
    <xf numFmtId="0" fontId="9" fillId="16" borderId="0" xfId="0" applyFont="1" applyFill="1" applyBorder="1" applyAlignment="1" applyProtection="1">
      <alignment horizontal="center" vertical="center"/>
      <protection hidden="1"/>
    </xf>
    <xf numFmtId="44" fontId="4" fillId="13" borderId="0" xfId="1" applyFont="1" applyFill="1" applyBorder="1" applyAlignment="1" applyProtection="1">
      <alignment horizontal="center" vertical="center"/>
      <protection hidden="1"/>
    </xf>
    <xf numFmtId="44" fontId="4" fillId="13" borderId="5" xfId="1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44" fontId="4" fillId="13" borderId="7" xfId="1" applyFont="1" applyFill="1" applyBorder="1" applyAlignment="1" applyProtection="1">
      <alignment horizontal="center" vertical="center"/>
      <protection hidden="1"/>
    </xf>
    <xf numFmtId="44" fontId="4" fillId="13" borderId="8" xfId="1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0" fillId="14" borderId="0" xfId="1" applyNumberFormat="1" applyFont="1" applyFill="1" applyBorder="1" applyAlignment="1" applyProtection="1">
      <alignment horizontal="center" vertical="center"/>
      <protection locked="0"/>
    </xf>
    <xf numFmtId="0" fontId="0" fillId="14" borderId="5" xfId="1" applyNumberFormat="1" applyFont="1" applyFill="1" applyBorder="1" applyAlignment="1" applyProtection="1">
      <alignment horizontal="center" vertical="center"/>
      <protection locked="0"/>
    </xf>
    <xf numFmtId="10" fontId="0" fillId="14" borderId="0" xfId="1" applyNumberFormat="1" applyFont="1" applyFill="1" applyBorder="1" applyAlignment="1" applyProtection="1">
      <alignment horizontal="center" vertical="center"/>
      <protection locked="0"/>
    </xf>
    <xf numFmtId="10" fontId="0" fillId="14" borderId="5" xfId="1" applyNumberFormat="1" applyFont="1" applyFill="1" applyBorder="1" applyAlignment="1" applyProtection="1">
      <alignment horizontal="center" vertical="center"/>
      <protection locked="0"/>
    </xf>
    <xf numFmtId="44" fontId="4" fillId="13" borderId="2" xfId="1" applyFont="1" applyFill="1" applyBorder="1" applyAlignment="1" applyProtection="1">
      <alignment horizontal="center" vertical="center"/>
      <protection hidden="1"/>
    </xf>
    <xf numFmtId="44" fontId="4" fillId="13" borderId="3" xfId="1" applyFont="1" applyFill="1" applyBorder="1" applyAlignment="1" applyProtection="1">
      <alignment horizontal="center" vertical="center"/>
      <protection hidden="1"/>
    </xf>
    <xf numFmtId="0" fontId="0" fillId="14" borderId="2" xfId="1" applyNumberFormat="1" applyFont="1" applyFill="1" applyBorder="1" applyAlignment="1" applyProtection="1">
      <alignment horizontal="center" vertical="center"/>
      <protection locked="0"/>
    </xf>
    <xf numFmtId="0" fontId="0" fillId="14" borderId="3" xfId="1" applyNumberFormat="1" applyFont="1" applyFill="1" applyBorder="1" applyAlignment="1" applyProtection="1">
      <alignment horizontal="center" vertical="center"/>
      <protection locked="0"/>
    </xf>
    <xf numFmtId="0" fontId="5" fillId="30" borderId="12" xfId="0" applyFont="1" applyFill="1" applyBorder="1" applyAlignment="1" applyProtection="1">
      <alignment horizontal="center" vertical="center"/>
      <protection locked="0" hidden="1"/>
    </xf>
    <xf numFmtId="0" fontId="5" fillId="30" borderId="13" xfId="0" applyFont="1" applyFill="1" applyBorder="1" applyAlignment="1" applyProtection="1">
      <alignment horizontal="center" vertical="center"/>
      <protection locked="0" hidden="1"/>
    </xf>
    <xf numFmtId="0" fontId="5" fillId="30" borderId="14" xfId="0" applyFont="1" applyFill="1" applyBorder="1" applyAlignment="1" applyProtection="1">
      <alignment horizontal="center" vertical="center"/>
      <protection locked="0" hidden="1"/>
    </xf>
    <xf numFmtId="0" fontId="13" fillId="29" borderId="0" xfId="0" applyFont="1" applyFill="1" applyBorder="1" applyAlignment="1" applyProtection="1">
      <alignment horizontal="center" vertical="center"/>
      <protection hidden="1"/>
    </xf>
    <xf numFmtId="0" fontId="7" fillId="29" borderId="0" xfId="0" applyFont="1" applyFill="1" applyBorder="1" applyAlignment="1" applyProtection="1">
      <alignment horizontal="center" vertical="center"/>
      <protection hidden="1"/>
    </xf>
    <xf numFmtId="0" fontId="2" fillId="21" borderId="15" xfId="0" applyFont="1" applyFill="1" applyBorder="1" applyAlignment="1" applyProtection="1">
      <alignment horizontal="center" vertical="center"/>
      <protection hidden="1"/>
    </xf>
    <xf numFmtId="0" fontId="2" fillId="21" borderId="22" xfId="0" applyFont="1" applyFill="1" applyBorder="1" applyAlignment="1" applyProtection="1">
      <alignment horizontal="center" vertical="center"/>
      <protection hidden="1"/>
    </xf>
    <xf numFmtId="0" fontId="2" fillId="21" borderId="15" xfId="0" applyFont="1" applyFill="1" applyBorder="1" applyAlignment="1" applyProtection="1">
      <alignment horizontal="center" vertical="center" wrapText="1"/>
      <protection hidden="1"/>
    </xf>
    <xf numFmtId="0" fontId="8" fillId="29" borderId="0" xfId="0" applyFont="1" applyFill="1" applyBorder="1" applyAlignment="1" applyProtection="1">
      <alignment horizontal="center" vertical="center"/>
      <protection hidden="1"/>
    </xf>
    <xf numFmtId="0" fontId="11" fillId="29" borderId="0" xfId="2" applyFont="1" applyFill="1" applyBorder="1" applyAlignment="1" applyProtection="1">
      <alignment horizontal="center" vertical="center"/>
      <protection locked="0" hidden="1"/>
    </xf>
    <xf numFmtId="0" fontId="9" fillId="29" borderId="0" xfId="0" applyFont="1" applyFill="1" applyBorder="1" applyAlignment="1" applyProtection="1">
      <alignment horizontal="center" vertical="center"/>
      <protection hidden="1"/>
    </xf>
    <xf numFmtId="0" fontId="0" fillId="11" borderId="0" xfId="1" applyNumberFormat="1" applyFont="1" applyFill="1" applyBorder="1" applyAlignment="1" applyProtection="1">
      <alignment horizontal="center" vertical="center"/>
      <protection locked="0"/>
    </xf>
    <xf numFmtId="0" fontId="0" fillId="11" borderId="5" xfId="1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4" fillId="7" borderId="4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Border="1" applyAlignment="1" applyProtection="1">
      <alignment horizontal="center" vertical="center"/>
      <protection hidden="1"/>
    </xf>
    <xf numFmtId="0" fontId="0" fillId="11" borderId="2" xfId="1" applyNumberFormat="1" applyFont="1" applyFill="1" applyBorder="1" applyAlignment="1" applyProtection="1">
      <alignment horizontal="center" vertical="center"/>
      <protection locked="0"/>
    </xf>
    <xf numFmtId="0" fontId="0" fillId="11" borderId="3" xfId="1" applyNumberFormat="1" applyFont="1" applyFill="1" applyBorder="1" applyAlignment="1" applyProtection="1">
      <alignment horizontal="center" vertical="center"/>
      <protection locked="0"/>
    </xf>
    <xf numFmtId="0" fontId="2" fillId="21" borderId="20" xfId="0" applyFont="1" applyFill="1" applyBorder="1" applyAlignment="1" applyProtection="1">
      <alignment horizontal="center" vertical="center" wrapText="1"/>
      <protection hidden="1"/>
    </xf>
    <xf numFmtId="44" fontId="4" fillId="12" borderId="7" xfId="1" applyFont="1" applyFill="1" applyBorder="1" applyAlignment="1" applyProtection="1">
      <alignment horizontal="center" vertical="center"/>
      <protection hidden="1"/>
    </xf>
    <xf numFmtId="44" fontId="4" fillId="12" borderId="8" xfId="1" applyFont="1" applyFill="1" applyBorder="1" applyAlignment="1" applyProtection="1">
      <alignment horizontal="center" vertical="center"/>
      <protection hidden="1"/>
    </xf>
    <xf numFmtId="44" fontId="4" fillId="12" borderId="0" xfId="1" applyFont="1" applyFill="1" applyBorder="1" applyAlignment="1" applyProtection="1">
      <alignment horizontal="center" vertical="center"/>
      <protection hidden="1"/>
    </xf>
    <xf numFmtId="44" fontId="4" fillId="12" borderId="5" xfId="1" applyFont="1" applyFill="1" applyBorder="1" applyAlignment="1" applyProtection="1">
      <alignment horizontal="center" vertical="center"/>
      <protection hidden="1"/>
    </xf>
    <xf numFmtId="10" fontId="0" fillId="11" borderId="0" xfId="1" applyNumberFormat="1" applyFont="1" applyFill="1" applyBorder="1" applyAlignment="1" applyProtection="1">
      <alignment horizontal="center" vertical="center"/>
      <protection locked="0"/>
    </xf>
    <xf numFmtId="10" fontId="0" fillId="11" borderId="5" xfId="1" applyNumberFormat="1" applyFont="1" applyFill="1" applyBorder="1" applyAlignment="1" applyProtection="1">
      <alignment horizontal="center" vertical="center"/>
      <protection locked="0"/>
    </xf>
    <xf numFmtId="44" fontId="4" fillId="12" borderId="2" xfId="1" applyFont="1" applyFill="1" applyBorder="1" applyAlignment="1" applyProtection="1">
      <alignment horizontal="center" vertical="center"/>
      <protection hidden="1"/>
    </xf>
    <xf numFmtId="44" fontId="4" fillId="12" borderId="3" xfId="1" applyFont="1" applyFill="1" applyBorder="1" applyAlignment="1" applyProtection="1">
      <alignment horizontal="center" vertical="center"/>
      <protection hidden="1"/>
    </xf>
    <xf numFmtId="0" fontId="4" fillId="7" borderId="6" xfId="0" applyFont="1" applyFill="1" applyBorder="1" applyAlignment="1" applyProtection="1">
      <alignment horizontal="center" vertical="center"/>
      <protection hidden="1"/>
    </xf>
    <xf numFmtId="0" fontId="4" fillId="7" borderId="7" xfId="0" applyFont="1" applyFill="1" applyBorder="1" applyAlignment="1" applyProtection="1">
      <alignment horizontal="center" vertical="center"/>
      <protection hidden="1"/>
    </xf>
    <xf numFmtId="0" fontId="2" fillId="21" borderId="16" xfId="0" applyFont="1" applyFill="1" applyBorder="1" applyAlignment="1" applyProtection="1">
      <alignment horizontal="center" vertical="center"/>
      <protection hidden="1"/>
    </xf>
    <xf numFmtId="44" fontId="3" fillId="20" borderId="16" xfId="1" applyFont="1" applyFill="1" applyBorder="1" applyAlignment="1" applyProtection="1">
      <alignment horizontal="center" vertical="center" shrinkToFit="1"/>
      <protection hidden="1"/>
    </xf>
    <xf numFmtId="44" fontId="3" fillId="20" borderId="23" xfId="1" applyFont="1" applyFill="1" applyBorder="1" applyAlignment="1" applyProtection="1">
      <alignment horizontal="center" vertical="center" shrinkToFit="1"/>
      <protection hidden="1"/>
    </xf>
    <xf numFmtId="0" fontId="2" fillId="21" borderId="21" xfId="0" applyFont="1" applyFill="1" applyBorder="1" applyAlignment="1" applyProtection="1">
      <alignment horizontal="center" vertical="center"/>
      <protection hidden="1"/>
    </xf>
    <xf numFmtId="0" fontId="5" fillId="17" borderId="12" xfId="0" applyFont="1" applyFill="1" applyBorder="1" applyAlignment="1" applyProtection="1">
      <alignment horizontal="center" vertical="center"/>
      <protection locked="0" hidden="1"/>
    </xf>
    <xf numFmtId="0" fontId="5" fillId="17" borderId="13" xfId="0" applyFont="1" applyFill="1" applyBorder="1" applyAlignment="1" applyProtection="1">
      <alignment horizontal="center" vertical="center"/>
      <protection locked="0" hidden="1"/>
    </xf>
    <xf numFmtId="0" fontId="5" fillId="17" borderId="14" xfId="0" applyFont="1" applyFill="1" applyBorder="1" applyAlignment="1" applyProtection="1">
      <alignment horizontal="center" vertical="center"/>
      <protection locked="0" hidden="1"/>
    </xf>
    <xf numFmtId="0" fontId="9" fillId="35" borderId="0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Border="1" applyAlignment="1" applyProtection="1">
      <alignment horizontal="center" vertical="center"/>
      <protection hidden="1"/>
    </xf>
    <xf numFmtId="0" fontId="7" fillId="35" borderId="0" xfId="0" applyFont="1" applyFill="1" applyBorder="1" applyAlignment="1" applyProtection="1">
      <alignment horizontal="center" vertical="center"/>
      <protection hidden="1"/>
    </xf>
    <xf numFmtId="0" fontId="8" fillId="35" borderId="0" xfId="0" applyFont="1" applyFill="1" applyBorder="1" applyAlignment="1" applyProtection="1">
      <alignment horizontal="center" vertical="center"/>
      <protection hidden="1"/>
    </xf>
    <xf numFmtId="0" fontId="11" fillId="35" borderId="0" xfId="2" applyFont="1" applyFill="1" applyBorder="1" applyAlignment="1" applyProtection="1">
      <alignment horizontal="center" vertical="center"/>
      <protection locked="0" hidden="1"/>
    </xf>
    <xf numFmtId="0" fontId="0" fillId="10" borderId="2" xfId="1" applyNumberFormat="1" applyFont="1" applyFill="1" applyBorder="1" applyAlignment="1" applyProtection="1">
      <alignment horizontal="center" vertical="center"/>
      <protection locked="0"/>
    </xf>
    <xf numFmtId="0" fontId="0" fillId="10" borderId="3" xfId="1" applyNumberFormat="1" applyFont="1" applyFill="1" applyBorder="1" applyAlignment="1" applyProtection="1">
      <alignment horizontal="center" vertical="center"/>
      <protection locked="0"/>
    </xf>
    <xf numFmtId="0" fontId="0" fillId="10" borderId="0" xfId="1" applyNumberFormat="1" applyFont="1" applyFill="1" applyBorder="1" applyAlignment="1" applyProtection="1">
      <alignment horizontal="center" vertical="center"/>
      <protection locked="0"/>
    </xf>
    <xf numFmtId="16" fontId="0" fillId="10" borderId="0" xfId="1" applyNumberFormat="1" applyFont="1" applyFill="1" applyBorder="1" applyAlignment="1" applyProtection="1">
      <alignment horizontal="center" vertical="center"/>
      <protection locked="0"/>
    </xf>
    <xf numFmtId="16" fontId="0" fillId="10" borderId="5" xfId="1" applyNumberFormat="1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8" borderId="2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4" fillId="9" borderId="1" xfId="0" applyFont="1" applyFill="1" applyBorder="1" applyAlignment="1" applyProtection="1">
      <alignment horizontal="center" vertical="center"/>
      <protection hidden="1"/>
    </xf>
    <xf numFmtId="0" fontId="4" fillId="9" borderId="2" xfId="0" applyFont="1" applyFill="1" applyBorder="1" applyAlignment="1" applyProtection="1">
      <alignment horizontal="center" vertical="center"/>
      <protection hidden="1"/>
    </xf>
    <xf numFmtId="0" fontId="4" fillId="9" borderId="4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Border="1" applyAlignment="1" applyProtection="1">
      <alignment horizontal="center" vertical="center"/>
      <protection hidden="1"/>
    </xf>
    <xf numFmtId="44" fontId="4" fillId="9" borderId="7" xfId="1" applyFont="1" applyFill="1" applyBorder="1" applyAlignment="1" applyProtection="1">
      <alignment horizontal="center" vertical="center"/>
      <protection hidden="1"/>
    </xf>
    <xf numFmtId="44" fontId="4" fillId="9" borderId="8" xfId="1" applyFont="1" applyFill="1" applyBorder="1" applyAlignment="1" applyProtection="1">
      <alignment horizontal="center" vertical="center"/>
      <protection hidden="1"/>
    </xf>
    <xf numFmtId="0" fontId="0" fillId="10" borderId="5" xfId="1" applyNumberFormat="1" applyFont="1" applyFill="1" applyBorder="1" applyAlignment="1" applyProtection="1">
      <alignment horizontal="center" vertical="center"/>
      <protection locked="0"/>
    </xf>
    <xf numFmtId="10" fontId="0" fillId="10" borderId="0" xfId="1" applyNumberFormat="1" applyFont="1" applyFill="1" applyBorder="1" applyAlignment="1" applyProtection="1">
      <alignment horizontal="center" vertical="center"/>
      <protection locked="0"/>
    </xf>
    <xf numFmtId="10" fontId="0" fillId="10" borderId="5" xfId="1" applyNumberFormat="1" applyFont="1" applyFill="1" applyBorder="1" applyAlignment="1" applyProtection="1">
      <alignment horizontal="center" vertical="center"/>
      <protection locked="0"/>
    </xf>
    <xf numFmtId="0" fontId="4" fillId="9" borderId="6" xfId="0" applyFont="1" applyFill="1" applyBorder="1" applyAlignment="1" applyProtection="1">
      <alignment horizontal="center" vertical="center"/>
      <protection hidden="1"/>
    </xf>
    <xf numFmtId="0" fontId="4" fillId="9" borderId="7" xfId="0" applyFont="1" applyFill="1" applyBorder="1" applyAlignment="1" applyProtection="1">
      <alignment horizontal="center" vertical="center"/>
      <protection hidden="1"/>
    </xf>
    <xf numFmtId="44" fontId="4" fillId="9" borderId="0" xfId="1" applyFont="1" applyFill="1" applyBorder="1" applyAlignment="1" applyProtection="1">
      <alignment horizontal="center" vertical="center"/>
      <protection hidden="1"/>
    </xf>
    <xf numFmtId="44" fontId="4" fillId="9" borderId="5" xfId="1" applyFont="1" applyFill="1" applyBorder="1" applyAlignment="1" applyProtection="1">
      <alignment horizontal="center" vertical="center"/>
      <protection hidden="1"/>
    </xf>
    <xf numFmtId="44" fontId="4" fillId="9" borderId="2" xfId="1" applyFont="1" applyFill="1" applyBorder="1" applyAlignment="1" applyProtection="1">
      <alignment horizontal="center" vertical="center"/>
      <protection hidden="1"/>
    </xf>
    <xf numFmtId="44" fontId="4" fillId="9" borderId="3" xfId="1" applyFont="1" applyFill="1" applyBorder="1" applyAlignment="1" applyProtection="1">
      <alignment horizontal="center" vertical="center"/>
      <protection hidden="1"/>
    </xf>
    <xf numFmtId="0" fontId="4" fillId="40" borderId="4" xfId="0" applyFont="1" applyFill="1" applyBorder="1" applyAlignment="1" applyProtection="1">
      <alignment horizontal="center" vertical="center"/>
      <protection hidden="1"/>
    </xf>
    <xf numFmtId="0" fontId="4" fillId="40" borderId="0" xfId="0" applyFont="1" applyFill="1" applyBorder="1" applyAlignment="1" applyProtection="1">
      <alignment horizontal="center" vertical="center"/>
      <protection hidden="1"/>
    </xf>
    <xf numFmtId="44" fontId="4" fillId="40" borderId="0" xfId="1" applyFont="1" applyFill="1" applyBorder="1" applyAlignment="1" applyProtection="1">
      <alignment horizontal="center" vertical="center"/>
      <protection hidden="1"/>
    </xf>
    <xf numFmtId="44" fontId="4" fillId="40" borderId="5" xfId="1" applyFont="1" applyFill="1" applyBorder="1" applyAlignment="1" applyProtection="1">
      <alignment horizontal="center" vertical="center"/>
      <protection hidden="1"/>
    </xf>
    <xf numFmtId="0" fontId="4" fillId="40" borderId="6" xfId="0" applyFont="1" applyFill="1" applyBorder="1" applyAlignment="1" applyProtection="1">
      <alignment horizontal="center" vertical="center"/>
      <protection hidden="1"/>
    </xf>
    <xf numFmtId="0" fontId="4" fillId="40" borderId="7" xfId="0" applyFont="1" applyFill="1" applyBorder="1" applyAlignment="1" applyProtection="1">
      <alignment horizontal="center" vertical="center"/>
      <protection hidden="1"/>
    </xf>
    <xf numFmtId="44" fontId="4" fillId="40" borderId="7" xfId="1" applyFont="1" applyFill="1" applyBorder="1" applyAlignment="1" applyProtection="1">
      <alignment horizontal="center" vertical="center"/>
      <protection hidden="1"/>
    </xf>
    <xf numFmtId="44" fontId="4" fillId="40" borderId="8" xfId="1" applyFont="1" applyFill="1" applyBorder="1" applyAlignment="1" applyProtection="1">
      <alignment horizontal="center" vertical="center"/>
      <protection hidden="1"/>
    </xf>
    <xf numFmtId="10" fontId="0" fillId="41" borderId="7" xfId="1" applyNumberFormat="1" applyFont="1" applyFill="1" applyBorder="1" applyAlignment="1" applyProtection="1">
      <alignment horizontal="center" vertical="center"/>
      <protection locked="0"/>
    </xf>
    <xf numFmtId="10" fontId="0" fillId="41" borderId="8" xfId="1" applyNumberFormat="1" applyFont="1" applyFill="1" applyBorder="1" applyAlignment="1" applyProtection="1">
      <alignment horizontal="center" vertical="center"/>
      <protection locked="0"/>
    </xf>
    <xf numFmtId="0" fontId="4" fillId="40" borderId="1" xfId="0" applyFont="1" applyFill="1" applyBorder="1" applyAlignment="1" applyProtection="1">
      <alignment horizontal="center" vertical="center"/>
      <protection hidden="1"/>
    </xf>
    <xf numFmtId="0" fontId="4" fillId="40" borderId="2" xfId="0" applyFont="1" applyFill="1" applyBorder="1" applyAlignment="1" applyProtection="1">
      <alignment horizontal="center" vertical="center"/>
      <protection hidden="1"/>
    </xf>
    <xf numFmtId="0" fontId="5" fillId="37" borderId="1" xfId="0" applyFont="1" applyFill="1" applyBorder="1" applyAlignment="1" applyProtection="1">
      <alignment horizontal="center" vertical="center"/>
      <protection hidden="1"/>
    </xf>
    <xf numFmtId="0" fontId="5" fillId="37" borderId="2" xfId="0" applyFont="1" applyFill="1" applyBorder="1" applyAlignment="1" applyProtection="1">
      <alignment horizontal="center" vertical="center"/>
      <protection hidden="1"/>
    </xf>
    <xf numFmtId="0" fontId="5" fillId="37" borderId="3" xfId="0" applyFont="1" applyFill="1" applyBorder="1" applyAlignment="1" applyProtection="1">
      <alignment horizontal="center" vertical="center"/>
      <protection hidden="1"/>
    </xf>
    <xf numFmtId="0" fontId="0" fillId="41" borderId="2" xfId="1" applyNumberFormat="1" applyFont="1" applyFill="1" applyBorder="1" applyAlignment="1" applyProtection="1">
      <alignment horizontal="center" vertical="center"/>
      <protection locked="0"/>
    </xf>
    <xf numFmtId="0" fontId="0" fillId="41" borderId="3" xfId="1" applyNumberFormat="1" applyFont="1" applyFill="1" applyBorder="1" applyAlignment="1" applyProtection="1">
      <alignment horizontal="center" vertical="center"/>
      <protection locked="0"/>
    </xf>
    <xf numFmtId="0" fontId="0" fillId="41" borderId="0" xfId="1" applyNumberFormat="1" applyFont="1" applyFill="1" applyBorder="1" applyAlignment="1" applyProtection="1">
      <alignment horizontal="center" vertical="center"/>
      <protection locked="0"/>
    </xf>
    <xf numFmtId="0" fontId="0" fillId="41" borderId="5" xfId="1" applyNumberFormat="1" applyFont="1" applyFill="1" applyBorder="1" applyAlignment="1" applyProtection="1">
      <alignment horizontal="center" vertical="center"/>
      <protection locked="0"/>
    </xf>
    <xf numFmtId="0" fontId="5" fillId="37" borderId="12" xfId="0" applyFont="1" applyFill="1" applyBorder="1" applyAlignment="1" applyProtection="1">
      <alignment horizontal="center" vertical="center"/>
      <protection locked="0"/>
    </xf>
    <xf numFmtId="0" fontId="5" fillId="37" borderId="13" xfId="0" applyFont="1" applyFill="1" applyBorder="1" applyAlignment="1" applyProtection="1">
      <alignment horizontal="center" vertical="center"/>
      <protection locked="0"/>
    </xf>
    <xf numFmtId="0" fontId="5" fillId="37" borderId="14" xfId="0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996633"/>
      <color rgb="FF9900CC"/>
      <color rgb="FFCC00FF"/>
      <color rgb="FF008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nches@consultoriasl.com.br" TargetMode="External"/><Relationship Id="rId1" Type="http://schemas.openxmlformats.org/officeDocument/2006/relationships/hyperlink" Target="http://www.consultoriasl.com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nches@consultoriasl.com.br" TargetMode="External"/><Relationship Id="rId1" Type="http://schemas.openxmlformats.org/officeDocument/2006/relationships/hyperlink" Target="http://www.consultoriasl.com.b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nches@consultoriasl.com.br" TargetMode="External"/><Relationship Id="rId1" Type="http://schemas.openxmlformats.org/officeDocument/2006/relationships/hyperlink" Target="http://www.consultoriasl.com.b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nches@consultoriasl.com.br" TargetMode="External"/><Relationship Id="rId1" Type="http://schemas.openxmlformats.org/officeDocument/2006/relationships/hyperlink" Target="http://www.consultoriasl.com.b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sanches@consultoriasl.com.br" TargetMode="External"/><Relationship Id="rId1" Type="http://schemas.openxmlformats.org/officeDocument/2006/relationships/hyperlink" Target="http://www.consultorias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8000"/>
  </sheetPr>
  <dimension ref="A1:AE148"/>
  <sheetViews>
    <sheetView showGridLines="0" showRowColHeaders="0" tabSelected="1" workbookViewId="0">
      <selection activeCell="O26" sqref="O26:Q26"/>
    </sheetView>
  </sheetViews>
  <sheetFormatPr defaultRowHeight="12"/>
  <cols>
    <col min="1" max="1" width="2.7109375" style="1" customWidth="1"/>
    <col min="2" max="25" width="5.7109375" style="1" customWidth="1"/>
    <col min="26" max="26" width="2.7109375" style="1" customWidth="1"/>
    <col min="27" max="28" width="5.7109375" style="1" customWidth="1"/>
    <col min="29" max="16384" width="9.140625" style="1"/>
  </cols>
  <sheetData>
    <row r="1" spans="1:31" ht="12" customHeight="1">
      <c r="B1" s="3"/>
      <c r="C1" s="3"/>
      <c r="D1" s="3"/>
      <c r="E1" s="3"/>
      <c r="F1" s="3"/>
      <c r="G1" s="3"/>
      <c r="T1" s="3"/>
      <c r="U1" s="3"/>
      <c r="V1" s="3"/>
      <c r="W1" s="3"/>
      <c r="X1" s="3"/>
      <c r="Y1" s="3"/>
    </row>
    <row r="2" spans="1:31" ht="20.100000000000001" customHeight="1">
      <c r="A2" s="3"/>
      <c r="B2" s="82" t="s">
        <v>17</v>
      </c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2"/>
      <c r="U2" s="82"/>
      <c r="V2" s="82"/>
      <c r="W2" s="82"/>
      <c r="X2" s="82"/>
      <c r="Y2" s="82"/>
    </row>
    <row r="3" spans="1:31" ht="12" customHeight="1">
      <c r="B3" s="3"/>
      <c r="C3" s="3"/>
      <c r="D3" s="3"/>
      <c r="E3" s="3"/>
      <c r="F3" s="3"/>
      <c r="G3" s="3"/>
      <c r="L3" s="54"/>
      <c r="M3" s="54"/>
      <c r="N3" s="54"/>
      <c r="O3" s="54"/>
      <c r="T3" s="3"/>
      <c r="U3" s="3"/>
      <c r="V3" s="3"/>
      <c r="W3" s="3"/>
      <c r="X3" s="3"/>
      <c r="Y3" s="3"/>
    </row>
    <row r="4" spans="1:31" ht="12" customHeight="1" thickBot="1"/>
    <row r="5" spans="1:31" ht="20.100000000000001" customHeight="1" thickBot="1">
      <c r="B5" s="68" t="s">
        <v>10</v>
      </c>
      <c r="C5" s="69"/>
      <c r="D5" s="69"/>
      <c r="E5" s="70"/>
      <c r="F5" s="43"/>
      <c r="G5" s="71" t="s">
        <v>16</v>
      </c>
      <c r="H5" s="72"/>
      <c r="I5" s="72"/>
      <c r="J5" s="73"/>
      <c r="K5" s="43"/>
      <c r="L5" s="74" t="s">
        <v>12</v>
      </c>
      <c r="M5" s="75"/>
      <c r="N5" s="75"/>
      <c r="O5" s="76"/>
      <c r="P5" s="43"/>
      <c r="Q5" s="77" t="s">
        <v>13</v>
      </c>
      <c r="R5" s="78"/>
      <c r="S5" s="78"/>
      <c r="T5" s="79"/>
      <c r="U5" s="43"/>
      <c r="V5" s="55" t="s">
        <v>22</v>
      </c>
      <c r="W5" s="56"/>
      <c r="X5" s="56"/>
      <c r="Y5" s="57"/>
      <c r="AB5" s="58"/>
      <c r="AC5" s="58"/>
      <c r="AD5" s="58"/>
      <c r="AE5" s="58"/>
    </row>
    <row r="6" spans="1:31" ht="12" customHeight="1">
      <c r="B6" s="4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1"/>
    </row>
    <row r="7" spans="1:31" ht="12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1:31" ht="12" customHeight="1">
      <c r="B8" s="5"/>
      <c r="C8" s="93" t="s">
        <v>3</v>
      </c>
      <c r="D8" s="94"/>
      <c r="E8" s="91" t="s">
        <v>2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7"/>
    </row>
    <row r="9" spans="1:31" ht="12" customHeight="1">
      <c r="B9" s="5"/>
      <c r="C9" s="95"/>
      <c r="D9" s="96"/>
      <c r="E9" s="85">
        <v>6</v>
      </c>
      <c r="F9" s="85"/>
      <c r="G9" s="85">
        <v>7</v>
      </c>
      <c r="H9" s="85"/>
      <c r="I9" s="85">
        <v>8</v>
      </c>
      <c r="J9" s="85"/>
      <c r="K9" s="85">
        <v>9</v>
      </c>
      <c r="L9" s="85"/>
      <c r="M9" s="85">
        <v>10</v>
      </c>
      <c r="N9" s="85"/>
      <c r="O9" s="85">
        <v>11</v>
      </c>
      <c r="P9" s="85"/>
      <c r="Q9" s="85">
        <v>12</v>
      </c>
      <c r="R9" s="85"/>
      <c r="S9" s="85">
        <v>13</v>
      </c>
      <c r="T9" s="85"/>
      <c r="U9" s="85">
        <v>14</v>
      </c>
      <c r="V9" s="85"/>
      <c r="W9" s="85">
        <v>15</v>
      </c>
      <c r="X9" s="90"/>
      <c r="Y9" s="7"/>
    </row>
    <row r="10" spans="1:31" ht="12" customHeight="1">
      <c r="B10" s="5"/>
      <c r="C10" s="84">
        <v>1</v>
      </c>
      <c r="D10" s="85"/>
      <c r="E10" s="80">
        <v>4.5</v>
      </c>
      <c r="F10" s="80"/>
      <c r="G10" s="80">
        <f>E10*7</f>
        <v>31.5</v>
      </c>
      <c r="H10" s="80"/>
      <c r="I10" s="80">
        <f>28*E10</f>
        <v>126</v>
      </c>
      <c r="J10" s="80"/>
      <c r="K10" s="80">
        <f>84*E10</f>
        <v>378</v>
      </c>
      <c r="L10" s="80"/>
      <c r="M10" s="80">
        <f>210*E10</f>
        <v>945</v>
      </c>
      <c r="N10" s="80"/>
      <c r="O10" s="80">
        <f>462*E10</f>
        <v>2079</v>
      </c>
      <c r="P10" s="80"/>
      <c r="Q10" s="80">
        <f>924*E10</f>
        <v>4158</v>
      </c>
      <c r="R10" s="80"/>
      <c r="S10" s="80">
        <f>1716*E10</f>
        <v>7722</v>
      </c>
      <c r="T10" s="80"/>
      <c r="U10" s="80">
        <f>3003*E10</f>
        <v>13513.5</v>
      </c>
      <c r="V10" s="80"/>
      <c r="W10" s="80">
        <f>5005*E10</f>
        <v>22522.5</v>
      </c>
      <c r="X10" s="81"/>
      <c r="Y10" s="7"/>
    </row>
    <row r="11" spans="1:31" ht="12" customHeight="1">
      <c r="B11" s="5"/>
      <c r="C11" s="84">
        <v>2</v>
      </c>
      <c r="D11" s="85"/>
      <c r="E11" s="80">
        <f>SUM(E10*2)</f>
        <v>9</v>
      </c>
      <c r="F11" s="80"/>
      <c r="G11" s="80">
        <f>SUM(G10*2)</f>
        <v>63</v>
      </c>
      <c r="H11" s="80"/>
      <c r="I11" s="80">
        <f t="shared" ref="I11" si="0">SUM(I10*2)</f>
        <v>252</v>
      </c>
      <c r="J11" s="80"/>
      <c r="K11" s="80">
        <f t="shared" ref="K11" si="1">SUM(K10*2)</f>
        <v>756</v>
      </c>
      <c r="L11" s="80"/>
      <c r="M11" s="80">
        <f t="shared" ref="M11" si="2">SUM(M10*2)</f>
        <v>1890</v>
      </c>
      <c r="N11" s="80"/>
      <c r="O11" s="80">
        <f t="shared" ref="O11" si="3">SUM(O10*2)</f>
        <v>4158</v>
      </c>
      <c r="P11" s="80"/>
      <c r="Q11" s="80">
        <f t="shared" ref="Q11" si="4">SUM(Q10*2)</f>
        <v>8316</v>
      </c>
      <c r="R11" s="80"/>
      <c r="S11" s="80">
        <f t="shared" ref="S11" si="5">SUM(S10*2)</f>
        <v>15444</v>
      </c>
      <c r="T11" s="80"/>
      <c r="U11" s="80">
        <f t="shared" ref="U11" si="6">SUM(U10*2)</f>
        <v>27027</v>
      </c>
      <c r="V11" s="80"/>
      <c r="W11" s="80">
        <f t="shared" ref="W11" si="7">SUM(W10*2)</f>
        <v>45045</v>
      </c>
      <c r="X11" s="81"/>
      <c r="Y11" s="7"/>
    </row>
    <row r="12" spans="1:31" ht="12" customHeight="1">
      <c r="B12" s="5"/>
      <c r="C12" s="84">
        <v>3</v>
      </c>
      <c r="D12" s="85"/>
      <c r="E12" s="80">
        <f>SUM(E10*3)</f>
        <v>13.5</v>
      </c>
      <c r="F12" s="80"/>
      <c r="G12" s="80">
        <f t="shared" ref="G12" si="8">SUM(G10*3)</f>
        <v>94.5</v>
      </c>
      <c r="H12" s="80"/>
      <c r="I12" s="80">
        <f t="shared" ref="I12" si="9">SUM(I10*3)</f>
        <v>378</v>
      </c>
      <c r="J12" s="80"/>
      <c r="K12" s="80">
        <f t="shared" ref="K12" si="10">SUM(K10*3)</f>
        <v>1134</v>
      </c>
      <c r="L12" s="80"/>
      <c r="M12" s="80">
        <f t="shared" ref="M12" si="11">SUM(M10*3)</f>
        <v>2835</v>
      </c>
      <c r="N12" s="80"/>
      <c r="O12" s="80">
        <f t="shared" ref="O12" si="12">SUM(O10*3)</f>
        <v>6237</v>
      </c>
      <c r="P12" s="80"/>
      <c r="Q12" s="80">
        <f t="shared" ref="Q12" si="13">SUM(Q10*3)</f>
        <v>12474</v>
      </c>
      <c r="R12" s="80"/>
      <c r="S12" s="80">
        <f t="shared" ref="S12" si="14">SUM(S10*3)</f>
        <v>23166</v>
      </c>
      <c r="T12" s="80"/>
      <c r="U12" s="80">
        <f t="shared" ref="U12" si="15">SUM(U10*3)</f>
        <v>40540.5</v>
      </c>
      <c r="V12" s="80"/>
      <c r="W12" s="80">
        <f t="shared" ref="W12" si="16">SUM(W10*3)</f>
        <v>67567.5</v>
      </c>
      <c r="X12" s="81"/>
      <c r="Y12" s="7"/>
    </row>
    <row r="13" spans="1:31" ht="12" customHeight="1">
      <c r="B13" s="5"/>
      <c r="C13" s="84">
        <v>4</v>
      </c>
      <c r="D13" s="85"/>
      <c r="E13" s="80">
        <f>SUM(E10*4)</f>
        <v>18</v>
      </c>
      <c r="F13" s="80"/>
      <c r="G13" s="80">
        <f t="shared" ref="G13" si="17">SUM(G10*4)</f>
        <v>126</v>
      </c>
      <c r="H13" s="80"/>
      <c r="I13" s="80">
        <f t="shared" ref="I13" si="18">SUM(I10*4)</f>
        <v>504</v>
      </c>
      <c r="J13" s="80"/>
      <c r="K13" s="80">
        <f t="shared" ref="K13" si="19">SUM(K10*4)</f>
        <v>1512</v>
      </c>
      <c r="L13" s="80"/>
      <c r="M13" s="80">
        <f t="shared" ref="M13" si="20">SUM(M10*4)</f>
        <v>3780</v>
      </c>
      <c r="N13" s="80"/>
      <c r="O13" s="80">
        <f t="shared" ref="O13" si="21">SUM(O10*4)</f>
        <v>8316</v>
      </c>
      <c r="P13" s="80"/>
      <c r="Q13" s="80">
        <f t="shared" ref="Q13" si="22">SUM(Q10*4)</f>
        <v>16632</v>
      </c>
      <c r="R13" s="80"/>
      <c r="S13" s="80">
        <f t="shared" ref="S13" si="23">SUM(S10*4)</f>
        <v>30888</v>
      </c>
      <c r="T13" s="80"/>
      <c r="U13" s="80">
        <f t="shared" ref="U13" si="24">SUM(U10*4)</f>
        <v>54054</v>
      </c>
      <c r="V13" s="80"/>
      <c r="W13" s="80">
        <f t="shared" ref="W13" si="25">SUM(W10*4)</f>
        <v>90090</v>
      </c>
      <c r="X13" s="81"/>
      <c r="Y13" s="7"/>
    </row>
    <row r="14" spans="1:31" ht="12" customHeight="1">
      <c r="B14" s="5"/>
      <c r="C14" s="84">
        <v>5</v>
      </c>
      <c r="D14" s="85"/>
      <c r="E14" s="80">
        <f>SUM(E10*5)</f>
        <v>22.5</v>
      </c>
      <c r="F14" s="80"/>
      <c r="G14" s="80">
        <f t="shared" ref="G14" si="26">SUM(G10*5)</f>
        <v>157.5</v>
      </c>
      <c r="H14" s="80"/>
      <c r="I14" s="80">
        <f t="shared" ref="I14" si="27">SUM(I10*5)</f>
        <v>630</v>
      </c>
      <c r="J14" s="80"/>
      <c r="K14" s="80">
        <f t="shared" ref="K14" si="28">SUM(K10*5)</f>
        <v>1890</v>
      </c>
      <c r="L14" s="80"/>
      <c r="M14" s="80">
        <f t="shared" ref="M14" si="29">SUM(M10*5)</f>
        <v>4725</v>
      </c>
      <c r="N14" s="80"/>
      <c r="O14" s="80">
        <f t="shared" ref="O14" si="30">SUM(O10*5)</f>
        <v>10395</v>
      </c>
      <c r="P14" s="80"/>
      <c r="Q14" s="80">
        <f t="shared" ref="Q14" si="31">SUM(Q10*5)</f>
        <v>20790</v>
      </c>
      <c r="R14" s="80"/>
      <c r="S14" s="80">
        <f t="shared" ref="S14" si="32">SUM(S10*5)</f>
        <v>38610</v>
      </c>
      <c r="T14" s="80"/>
      <c r="U14" s="80">
        <f t="shared" ref="U14" si="33">SUM(U10*5)</f>
        <v>67567.5</v>
      </c>
      <c r="V14" s="80"/>
      <c r="W14" s="80">
        <f t="shared" ref="W14" si="34">SUM(W10*5)</f>
        <v>112612.5</v>
      </c>
      <c r="X14" s="81"/>
      <c r="Y14" s="7"/>
    </row>
    <row r="15" spans="1:31" ht="12" customHeight="1">
      <c r="B15" s="5"/>
      <c r="C15" s="84">
        <v>6</v>
      </c>
      <c r="D15" s="85"/>
      <c r="E15" s="80">
        <f>SUM(E10*6)</f>
        <v>27</v>
      </c>
      <c r="F15" s="80"/>
      <c r="G15" s="80">
        <f t="shared" ref="G15" si="35">SUM(G10*6)</f>
        <v>189</v>
      </c>
      <c r="H15" s="80"/>
      <c r="I15" s="80">
        <f t="shared" ref="I15" si="36">SUM(I10*6)</f>
        <v>756</v>
      </c>
      <c r="J15" s="80"/>
      <c r="K15" s="80">
        <f t="shared" ref="K15" si="37">SUM(K10*6)</f>
        <v>2268</v>
      </c>
      <c r="L15" s="80"/>
      <c r="M15" s="80">
        <f t="shared" ref="M15" si="38">SUM(M10*6)</f>
        <v>5670</v>
      </c>
      <c r="N15" s="80"/>
      <c r="O15" s="80">
        <f t="shared" ref="O15" si="39">SUM(O10*6)</f>
        <v>12474</v>
      </c>
      <c r="P15" s="80"/>
      <c r="Q15" s="80">
        <f t="shared" ref="Q15" si="40">SUM(Q10*6)</f>
        <v>24948</v>
      </c>
      <c r="R15" s="80"/>
      <c r="S15" s="80">
        <f t="shared" ref="S15" si="41">SUM(S10*6)</f>
        <v>46332</v>
      </c>
      <c r="T15" s="80"/>
      <c r="U15" s="80">
        <f t="shared" ref="U15" si="42">SUM(U10*6)</f>
        <v>81081</v>
      </c>
      <c r="V15" s="80"/>
      <c r="W15" s="80">
        <f t="shared" ref="W15" si="43">SUM(W10*6)</f>
        <v>135135</v>
      </c>
      <c r="X15" s="81"/>
      <c r="Y15" s="7"/>
    </row>
    <row r="16" spans="1:31" ht="12" customHeight="1">
      <c r="B16" s="5"/>
      <c r="C16" s="84">
        <v>7</v>
      </c>
      <c r="D16" s="85"/>
      <c r="E16" s="80">
        <f>SUM(E10*7)</f>
        <v>31.5</v>
      </c>
      <c r="F16" s="80"/>
      <c r="G16" s="80">
        <f t="shared" ref="G16" si="44">SUM(G10*7)</f>
        <v>220.5</v>
      </c>
      <c r="H16" s="80"/>
      <c r="I16" s="80">
        <f t="shared" ref="I16" si="45">SUM(I10*7)</f>
        <v>882</v>
      </c>
      <c r="J16" s="80"/>
      <c r="K16" s="80">
        <f t="shared" ref="K16" si="46">SUM(K10*7)</f>
        <v>2646</v>
      </c>
      <c r="L16" s="80"/>
      <c r="M16" s="80">
        <f t="shared" ref="M16" si="47">SUM(M10*7)</f>
        <v>6615</v>
      </c>
      <c r="N16" s="80"/>
      <c r="O16" s="80">
        <f t="shared" ref="O16" si="48">SUM(O10*7)</f>
        <v>14553</v>
      </c>
      <c r="P16" s="80"/>
      <c r="Q16" s="80">
        <f t="shared" ref="Q16" si="49">SUM(Q10*7)</f>
        <v>29106</v>
      </c>
      <c r="R16" s="80"/>
      <c r="S16" s="80">
        <f t="shared" ref="S16" si="50">SUM(S10*7)</f>
        <v>54054</v>
      </c>
      <c r="T16" s="80"/>
      <c r="U16" s="80">
        <f t="shared" ref="U16" si="51">SUM(U10*7)</f>
        <v>94594.5</v>
      </c>
      <c r="V16" s="80"/>
      <c r="W16" s="80">
        <f t="shared" ref="W16" si="52">SUM(W10*7)</f>
        <v>157657.5</v>
      </c>
      <c r="X16" s="81"/>
      <c r="Y16" s="7"/>
    </row>
    <row r="17" spans="2:25" ht="12" customHeight="1">
      <c r="B17" s="5"/>
      <c r="C17" s="84">
        <v>8</v>
      </c>
      <c r="D17" s="85"/>
      <c r="E17" s="80">
        <f>SUM(E10*8)</f>
        <v>36</v>
      </c>
      <c r="F17" s="80"/>
      <c r="G17" s="80">
        <f t="shared" ref="G17" si="53">SUM(G10*8)</f>
        <v>252</v>
      </c>
      <c r="H17" s="80"/>
      <c r="I17" s="80">
        <f t="shared" ref="I17" si="54">SUM(I10*8)</f>
        <v>1008</v>
      </c>
      <c r="J17" s="80"/>
      <c r="K17" s="80">
        <f t="shared" ref="K17" si="55">SUM(K10*8)</f>
        <v>3024</v>
      </c>
      <c r="L17" s="80"/>
      <c r="M17" s="80">
        <f t="shared" ref="M17" si="56">SUM(M10*8)</f>
        <v>7560</v>
      </c>
      <c r="N17" s="80"/>
      <c r="O17" s="80">
        <f t="shared" ref="O17" si="57">SUM(O10*8)</f>
        <v>16632</v>
      </c>
      <c r="P17" s="80"/>
      <c r="Q17" s="80">
        <f t="shared" ref="Q17" si="58">SUM(Q10*8)</f>
        <v>33264</v>
      </c>
      <c r="R17" s="80"/>
      <c r="S17" s="80">
        <f t="shared" ref="S17" si="59">SUM(S10*8)</f>
        <v>61776</v>
      </c>
      <c r="T17" s="80"/>
      <c r="U17" s="80">
        <f t="shared" ref="U17" si="60">SUM(U10*8)</f>
        <v>108108</v>
      </c>
      <c r="V17" s="80"/>
      <c r="W17" s="80">
        <f t="shared" ref="W17" si="61">SUM(W10*8)</f>
        <v>180180</v>
      </c>
      <c r="X17" s="81"/>
      <c r="Y17" s="7"/>
    </row>
    <row r="18" spans="2:25" ht="12" customHeight="1">
      <c r="B18" s="5"/>
      <c r="C18" s="84">
        <v>9</v>
      </c>
      <c r="D18" s="85"/>
      <c r="E18" s="80">
        <f>SUM(E10*9)</f>
        <v>40.5</v>
      </c>
      <c r="F18" s="80"/>
      <c r="G18" s="80">
        <f t="shared" ref="G18" si="62">SUM(G10*9)</f>
        <v>283.5</v>
      </c>
      <c r="H18" s="80"/>
      <c r="I18" s="80">
        <f t="shared" ref="I18" si="63">SUM(I10*9)</f>
        <v>1134</v>
      </c>
      <c r="J18" s="80"/>
      <c r="K18" s="80">
        <f t="shared" ref="K18" si="64">SUM(K10*9)</f>
        <v>3402</v>
      </c>
      <c r="L18" s="80"/>
      <c r="M18" s="80">
        <f t="shared" ref="M18" si="65">SUM(M10*9)</f>
        <v>8505</v>
      </c>
      <c r="N18" s="80"/>
      <c r="O18" s="80">
        <f t="shared" ref="O18" si="66">SUM(O10*9)</f>
        <v>18711</v>
      </c>
      <c r="P18" s="80"/>
      <c r="Q18" s="80">
        <f t="shared" ref="Q18" si="67">SUM(Q10*9)</f>
        <v>37422</v>
      </c>
      <c r="R18" s="80"/>
      <c r="S18" s="80">
        <f t="shared" ref="S18" si="68">SUM(S10*9)</f>
        <v>69498</v>
      </c>
      <c r="T18" s="80"/>
      <c r="U18" s="80">
        <f t="shared" ref="U18" si="69">SUM(U10*9)</f>
        <v>121621.5</v>
      </c>
      <c r="V18" s="80"/>
      <c r="W18" s="80">
        <f t="shared" ref="W18" si="70">SUM(W10*9)</f>
        <v>202702.5</v>
      </c>
      <c r="X18" s="81"/>
      <c r="Y18" s="7"/>
    </row>
    <row r="19" spans="2:25" ht="12" customHeight="1">
      <c r="B19" s="5"/>
      <c r="C19" s="86">
        <v>10</v>
      </c>
      <c r="D19" s="87"/>
      <c r="E19" s="88">
        <f>SUM(E10*10)</f>
        <v>45</v>
      </c>
      <c r="F19" s="88"/>
      <c r="G19" s="88">
        <f t="shared" ref="G19" si="71">SUM(G10*10)</f>
        <v>315</v>
      </c>
      <c r="H19" s="88"/>
      <c r="I19" s="88">
        <f t="shared" ref="I19" si="72">SUM(I10*10)</f>
        <v>1260</v>
      </c>
      <c r="J19" s="88"/>
      <c r="K19" s="88">
        <f t="shared" ref="K19" si="73">SUM(K10*10)</f>
        <v>3780</v>
      </c>
      <c r="L19" s="88"/>
      <c r="M19" s="88">
        <f t="shared" ref="M19" si="74">SUM(M10*10)</f>
        <v>9450</v>
      </c>
      <c r="N19" s="88"/>
      <c r="O19" s="88">
        <f t="shared" ref="O19" si="75">SUM(O10*10)</f>
        <v>20790</v>
      </c>
      <c r="P19" s="88"/>
      <c r="Q19" s="88">
        <f t="shared" ref="Q19" si="76">SUM(Q10*10)</f>
        <v>41580</v>
      </c>
      <c r="R19" s="88"/>
      <c r="S19" s="88">
        <f t="shared" ref="S19" si="77">SUM(S10*10)</f>
        <v>77220</v>
      </c>
      <c r="T19" s="88"/>
      <c r="U19" s="88">
        <f t="shared" ref="U19" si="78">SUM(U10*10)</f>
        <v>135135</v>
      </c>
      <c r="V19" s="88"/>
      <c r="W19" s="88">
        <f>SUM(W10*10)</f>
        <v>225225</v>
      </c>
      <c r="X19" s="89"/>
      <c r="Y19" s="7"/>
    </row>
    <row r="20" spans="2:25" ht="12" customHeigh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</row>
    <row r="21" spans="2:25" ht="12" customHeight="1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</row>
    <row r="22" spans="2:25" ht="12" customHeight="1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</row>
    <row r="23" spans="2:25" ht="20.100000000000001" customHeight="1">
      <c r="B23" s="5"/>
      <c r="C23" s="6"/>
      <c r="D23" s="6"/>
      <c r="E23" s="6"/>
      <c r="F23" s="6"/>
      <c r="G23" s="6"/>
      <c r="H23" s="6"/>
      <c r="I23" s="6"/>
      <c r="J23" s="101" t="s">
        <v>10</v>
      </c>
      <c r="K23" s="102"/>
      <c r="L23" s="102"/>
      <c r="M23" s="102"/>
      <c r="N23" s="102"/>
      <c r="O23" s="102"/>
      <c r="P23" s="102"/>
      <c r="Q23" s="103"/>
      <c r="R23" s="6"/>
      <c r="S23" s="6"/>
      <c r="T23" s="6"/>
      <c r="U23" s="6"/>
      <c r="V23" s="6"/>
      <c r="W23" s="6"/>
      <c r="X23" s="6"/>
      <c r="Y23" s="7"/>
    </row>
    <row r="24" spans="2:25" ht="20.100000000000001" customHeight="1">
      <c r="B24" s="5"/>
      <c r="C24" s="6"/>
      <c r="D24" s="6"/>
      <c r="E24" s="6"/>
      <c r="F24" s="6"/>
      <c r="G24" s="6"/>
      <c r="H24" s="6"/>
      <c r="I24" s="6"/>
      <c r="J24" s="104" t="s">
        <v>0</v>
      </c>
      <c r="K24" s="105"/>
      <c r="L24" s="105"/>
      <c r="M24" s="105"/>
      <c r="N24" s="105"/>
      <c r="O24" s="99">
        <v>10</v>
      </c>
      <c r="P24" s="99"/>
      <c r="Q24" s="100"/>
      <c r="R24" s="6"/>
      <c r="S24" s="6"/>
      <c r="T24" s="6"/>
      <c r="U24" s="6"/>
      <c r="V24" s="6"/>
      <c r="W24" s="6"/>
      <c r="X24" s="6"/>
      <c r="Y24" s="7"/>
    </row>
    <row r="25" spans="2:25" ht="20.100000000000001" customHeight="1">
      <c r="B25" s="5"/>
      <c r="C25" s="6"/>
      <c r="D25" s="6"/>
      <c r="E25" s="6"/>
      <c r="F25" s="6"/>
      <c r="G25" s="6"/>
      <c r="H25" s="6"/>
      <c r="I25" s="6"/>
      <c r="J25" s="64" t="s">
        <v>1</v>
      </c>
      <c r="K25" s="65"/>
      <c r="L25" s="65"/>
      <c r="M25" s="65"/>
      <c r="N25" s="65"/>
      <c r="O25" s="97">
        <v>7</v>
      </c>
      <c r="P25" s="97"/>
      <c r="Q25" s="98"/>
      <c r="R25" s="6"/>
      <c r="S25" s="6"/>
      <c r="T25" s="6"/>
      <c r="U25" s="6"/>
      <c r="V25" s="6"/>
      <c r="W25" s="6"/>
      <c r="X25" s="6"/>
      <c r="Y25" s="7"/>
    </row>
    <row r="26" spans="2:25" ht="20.100000000000001" customHeight="1">
      <c r="B26" s="5"/>
      <c r="C26" s="6"/>
      <c r="D26" s="6"/>
      <c r="E26" s="6"/>
      <c r="F26" s="6"/>
      <c r="G26" s="6"/>
      <c r="H26" s="6"/>
      <c r="I26" s="6"/>
      <c r="J26" s="64" t="s">
        <v>4</v>
      </c>
      <c r="K26" s="65"/>
      <c r="L26" s="65"/>
      <c r="M26" s="65"/>
      <c r="N26" s="65"/>
      <c r="O26" s="97">
        <v>21</v>
      </c>
      <c r="P26" s="97"/>
      <c r="Q26" s="98"/>
      <c r="R26" s="6"/>
      <c r="S26" s="6"/>
      <c r="T26" s="6"/>
      <c r="U26" s="6"/>
      <c r="V26" s="6"/>
      <c r="W26" s="6"/>
      <c r="X26" s="6"/>
      <c r="Y26" s="7"/>
    </row>
    <row r="27" spans="2:25" ht="20.100000000000001" customHeight="1">
      <c r="B27" s="5"/>
      <c r="C27" s="6"/>
      <c r="D27" s="6"/>
      <c r="E27" s="6"/>
      <c r="F27" s="6"/>
      <c r="G27" s="6"/>
      <c r="H27" s="6"/>
      <c r="I27" s="6"/>
      <c r="J27" s="66" t="s">
        <v>5</v>
      </c>
      <c r="K27" s="67"/>
      <c r="L27" s="67"/>
      <c r="M27" s="67"/>
      <c r="N27" s="67"/>
      <c r="O27" s="106">
        <v>0.35</v>
      </c>
      <c r="P27" s="106"/>
      <c r="Q27" s="107"/>
      <c r="R27" s="6"/>
      <c r="S27" s="6"/>
      <c r="T27" s="6"/>
      <c r="U27" s="6"/>
      <c r="V27" s="6"/>
      <c r="W27" s="6"/>
      <c r="X27" s="6"/>
      <c r="Y27" s="7"/>
    </row>
    <row r="28" spans="2:25" ht="20.100000000000001" customHeight="1">
      <c r="B28" s="5"/>
      <c r="C28" s="6"/>
      <c r="D28" s="6"/>
      <c r="E28" s="6"/>
      <c r="F28" s="6"/>
      <c r="G28" s="6"/>
      <c r="H28" s="6"/>
      <c r="I28" s="6"/>
      <c r="J28" s="64" t="s">
        <v>15</v>
      </c>
      <c r="K28" s="65"/>
      <c r="L28" s="65"/>
      <c r="M28" s="65"/>
      <c r="N28" s="65"/>
      <c r="O28" s="110">
        <f>SUM(O24*(IF(O25=6,E10,IF(O25=7,G10,IF(O25=8,I10,IF(O25=9,K10,IF(O25=10,M10,IF(O25=11,O10,IF(O25=12,Q10,IF(O25=13,S10,IF(O25=14,U10,IF(O25=15,W10,0))))))))))))</f>
        <v>315</v>
      </c>
      <c r="P28" s="110"/>
      <c r="Q28" s="111"/>
      <c r="R28" s="6"/>
      <c r="S28" s="6"/>
      <c r="T28" s="6"/>
      <c r="U28" s="6"/>
      <c r="V28" s="6"/>
      <c r="W28" s="6"/>
      <c r="X28" s="6"/>
      <c r="Y28" s="7"/>
    </row>
    <row r="29" spans="2:25" ht="20.100000000000001" customHeight="1">
      <c r="B29" s="5"/>
      <c r="C29" s="6"/>
      <c r="D29" s="6"/>
      <c r="E29" s="6"/>
      <c r="F29" s="6"/>
      <c r="G29" s="6"/>
      <c r="H29" s="6"/>
      <c r="I29" s="6"/>
      <c r="J29" s="64" t="s">
        <v>8</v>
      </c>
      <c r="K29" s="65"/>
      <c r="L29" s="65"/>
      <c r="M29" s="65"/>
      <c r="N29" s="65"/>
      <c r="O29" s="110">
        <f>SUM(O28+(O28*O27))</f>
        <v>425.25</v>
      </c>
      <c r="P29" s="110"/>
      <c r="Q29" s="111"/>
      <c r="R29" s="6"/>
      <c r="S29" s="6"/>
      <c r="T29" s="6"/>
      <c r="U29" s="6"/>
      <c r="V29" s="6"/>
      <c r="W29" s="6"/>
      <c r="X29" s="6"/>
      <c r="Y29" s="7"/>
    </row>
    <row r="30" spans="2:25" ht="20.100000000000001" customHeight="1">
      <c r="B30" s="5"/>
      <c r="C30" s="6"/>
      <c r="D30" s="6"/>
      <c r="E30" s="6"/>
      <c r="F30" s="6"/>
      <c r="G30" s="6"/>
      <c r="H30" s="6"/>
      <c r="I30" s="6"/>
      <c r="J30" s="64" t="s">
        <v>6</v>
      </c>
      <c r="K30" s="65"/>
      <c r="L30" s="65"/>
      <c r="M30" s="65"/>
      <c r="N30" s="65"/>
      <c r="O30" s="110">
        <f>SUM(O26*(O28/O26*O27))</f>
        <v>110.25</v>
      </c>
      <c r="P30" s="110"/>
      <c r="Q30" s="111"/>
      <c r="R30" s="6"/>
      <c r="S30" s="6"/>
      <c r="T30" s="6"/>
      <c r="U30" s="6"/>
      <c r="V30" s="6"/>
      <c r="W30" s="6"/>
      <c r="X30" s="6"/>
      <c r="Y30" s="7"/>
    </row>
    <row r="31" spans="2:25" ht="20.100000000000001" customHeight="1">
      <c r="B31" s="5"/>
      <c r="C31" s="6"/>
      <c r="D31" s="6"/>
      <c r="E31" s="6"/>
      <c r="F31" s="6"/>
      <c r="G31" s="6"/>
      <c r="H31" s="6"/>
      <c r="I31" s="6"/>
      <c r="J31" s="64" t="s">
        <v>14</v>
      </c>
      <c r="K31" s="65"/>
      <c r="L31" s="65"/>
      <c r="M31" s="65"/>
      <c r="N31" s="65"/>
      <c r="O31" s="110">
        <f>O30/O26</f>
        <v>5.25</v>
      </c>
      <c r="P31" s="110"/>
      <c r="Q31" s="111"/>
      <c r="R31" s="6"/>
      <c r="S31" s="6"/>
      <c r="T31" s="6"/>
      <c r="U31" s="6"/>
      <c r="V31" s="6"/>
      <c r="W31" s="6"/>
      <c r="X31" s="6"/>
      <c r="Y31" s="7"/>
    </row>
    <row r="32" spans="2:25" ht="20.100000000000001" customHeight="1">
      <c r="B32" s="5"/>
      <c r="C32" s="6"/>
      <c r="D32" s="6"/>
      <c r="E32" s="6"/>
      <c r="F32" s="6"/>
      <c r="G32" s="6"/>
      <c r="H32" s="6"/>
      <c r="I32" s="6"/>
      <c r="J32" s="66" t="s">
        <v>7</v>
      </c>
      <c r="K32" s="67"/>
      <c r="L32" s="67"/>
      <c r="M32" s="67"/>
      <c r="N32" s="67"/>
      <c r="O32" s="108">
        <f>SUM(O28+(O28*O27))/O26</f>
        <v>20.25</v>
      </c>
      <c r="P32" s="108"/>
      <c r="Q32" s="109"/>
      <c r="R32" s="6"/>
      <c r="S32" s="6"/>
      <c r="T32" s="6"/>
      <c r="U32" s="6"/>
      <c r="V32" s="6"/>
      <c r="W32" s="6"/>
      <c r="X32" s="6"/>
      <c r="Y32" s="7"/>
    </row>
    <row r="33" spans="2:25" ht="12" customHeight="1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7"/>
    </row>
    <row r="34" spans="2:25" ht="12" customHeight="1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</row>
    <row r="35" spans="2:25" ht="12" customHeight="1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7"/>
    </row>
    <row r="36" spans="2:25" ht="12" customHeight="1">
      <c r="B36" s="5"/>
      <c r="C36" s="60" t="s">
        <v>18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7"/>
    </row>
    <row r="37" spans="2:25" ht="12" customHeight="1">
      <c r="B37" s="5"/>
      <c r="C37" s="61" t="s">
        <v>19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7"/>
    </row>
    <row r="38" spans="2:25" ht="12" customHeight="1">
      <c r="B38" s="5"/>
      <c r="C38" s="62" t="s">
        <v>24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7"/>
    </row>
    <row r="39" spans="2:25" ht="12" customHeight="1">
      <c r="B39" s="5"/>
      <c r="C39" s="63" t="s">
        <v>20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7"/>
    </row>
    <row r="40" spans="2:25" ht="12" customHeight="1">
      <c r="B40" s="5"/>
      <c r="C40" s="59" t="s">
        <v>25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7"/>
    </row>
    <row r="41" spans="2:25" ht="12" customHeight="1" thickBo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7" t="s">
        <v>21</v>
      </c>
    </row>
    <row r="42" spans="2:25" ht="12" customHeight="1"/>
    <row r="43" spans="2:25" ht="12" customHeight="1"/>
    <row r="44" spans="2:25" ht="12" customHeight="1"/>
    <row r="45" spans="2:25" ht="12" customHeight="1"/>
    <row r="46" spans="2:25" ht="12" customHeight="1"/>
    <row r="47" spans="2:25" ht="12" customHeight="1"/>
    <row r="48" spans="2:2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</sheetData>
  <sheetProtection password="8D24" sheet="1" objects="1" scenarios="1" selectLockedCells="1"/>
  <mergeCells count="154">
    <mergeCell ref="W10:X10"/>
    <mergeCell ref="U10:V10"/>
    <mergeCell ref="S10:T10"/>
    <mergeCell ref="Q10:R10"/>
    <mergeCell ref="O10:P10"/>
    <mergeCell ref="O27:Q27"/>
    <mergeCell ref="O32:Q32"/>
    <mergeCell ref="O29:Q29"/>
    <mergeCell ref="O30:Q30"/>
    <mergeCell ref="O28:Q28"/>
    <mergeCell ref="O31:Q31"/>
    <mergeCell ref="J27:N27"/>
    <mergeCell ref="J28:N28"/>
    <mergeCell ref="J29:N29"/>
    <mergeCell ref="J30:N30"/>
    <mergeCell ref="C10:D10"/>
    <mergeCell ref="J23:Q23"/>
    <mergeCell ref="J24:N24"/>
    <mergeCell ref="J25:N25"/>
    <mergeCell ref="J26:N26"/>
    <mergeCell ref="M11:N11"/>
    <mergeCell ref="K11:L11"/>
    <mergeCell ref="I11:J11"/>
    <mergeCell ref="G11:H11"/>
    <mergeCell ref="E11:F11"/>
    <mergeCell ref="M10:N10"/>
    <mergeCell ref="K10:L10"/>
    <mergeCell ref="I10:J10"/>
    <mergeCell ref="G10:H10"/>
    <mergeCell ref="E10:F10"/>
    <mergeCell ref="O25:Q25"/>
    <mergeCell ref="O24:Q24"/>
    <mergeCell ref="O26:Q26"/>
    <mergeCell ref="E19:F19"/>
    <mergeCell ref="E18:F18"/>
    <mergeCell ref="E17:F17"/>
    <mergeCell ref="E16:F16"/>
    <mergeCell ref="E15:F15"/>
    <mergeCell ref="E14:F14"/>
    <mergeCell ref="O16:P16"/>
    <mergeCell ref="Q18:R18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G18:H18"/>
    <mergeCell ref="I18:J18"/>
    <mergeCell ref="K18:L18"/>
    <mergeCell ref="M18:N18"/>
    <mergeCell ref="O18:P18"/>
    <mergeCell ref="C18:D18"/>
    <mergeCell ref="C19:D19"/>
    <mergeCell ref="C12:D12"/>
    <mergeCell ref="C13:D13"/>
    <mergeCell ref="C14:D14"/>
    <mergeCell ref="C15:D15"/>
    <mergeCell ref="C16:D16"/>
    <mergeCell ref="Q12:R12"/>
    <mergeCell ref="S12:T12"/>
    <mergeCell ref="G13:H13"/>
    <mergeCell ref="I13:J13"/>
    <mergeCell ref="K13:L13"/>
    <mergeCell ref="M13:N13"/>
    <mergeCell ref="O13:P13"/>
    <mergeCell ref="Q13:R13"/>
    <mergeCell ref="I15:J15"/>
    <mergeCell ref="K15:L15"/>
    <mergeCell ref="M15:N15"/>
    <mergeCell ref="O15:P15"/>
    <mergeCell ref="Q15:R15"/>
    <mergeCell ref="S15:T15"/>
    <mergeCell ref="G14:H14"/>
    <mergeCell ref="I14:J14"/>
    <mergeCell ref="K14:L14"/>
    <mergeCell ref="C17:D17"/>
    <mergeCell ref="U12:V12"/>
    <mergeCell ref="W12:X12"/>
    <mergeCell ref="U15:V15"/>
    <mergeCell ref="W15:X15"/>
    <mergeCell ref="M14:N14"/>
    <mergeCell ref="O14:P14"/>
    <mergeCell ref="Q16:R16"/>
    <mergeCell ref="S16:T16"/>
    <mergeCell ref="U16:V16"/>
    <mergeCell ref="W16:X16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G16:H16"/>
    <mergeCell ref="I16:J16"/>
    <mergeCell ref="K16:L16"/>
    <mergeCell ref="M16:N16"/>
    <mergeCell ref="U14:V14"/>
    <mergeCell ref="W14:X14"/>
    <mergeCell ref="G15:H15"/>
    <mergeCell ref="B2:Y2"/>
    <mergeCell ref="O11:P11"/>
    <mergeCell ref="Q11:R11"/>
    <mergeCell ref="S11:T11"/>
    <mergeCell ref="U11:V11"/>
    <mergeCell ref="W11:X11"/>
    <mergeCell ref="Q9:R9"/>
    <mergeCell ref="S9:T9"/>
    <mergeCell ref="U9:V9"/>
    <mergeCell ref="W9:X9"/>
    <mergeCell ref="E8:X8"/>
    <mergeCell ref="E9:F9"/>
    <mergeCell ref="G9:H9"/>
    <mergeCell ref="I9:J9"/>
    <mergeCell ref="K9:L9"/>
    <mergeCell ref="M9:N9"/>
    <mergeCell ref="O9:P9"/>
    <mergeCell ref="C8:D9"/>
    <mergeCell ref="E13:F13"/>
    <mergeCell ref="E12:F12"/>
    <mergeCell ref="C11:D11"/>
    <mergeCell ref="L3:O3"/>
    <mergeCell ref="V5:Y5"/>
    <mergeCell ref="AB5:AE5"/>
    <mergeCell ref="C40:X40"/>
    <mergeCell ref="C36:X36"/>
    <mergeCell ref="C37:X37"/>
    <mergeCell ref="C38:X38"/>
    <mergeCell ref="C39:X39"/>
    <mergeCell ref="J31:N31"/>
    <mergeCell ref="J32:N32"/>
    <mergeCell ref="B5:E5"/>
    <mergeCell ref="G5:J5"/>
    <mergeCell ref="L5:O5"/>
    <mergeCell ref="Q5:T5"/>
    <mergeCell ref="S13:T13"/>
    <mergeCell ref="U13:V13"/>
    <mergeCell ref="W13:X13"/>
    <mergeCell ref="G12:H12"/>
    <mergeCell ref="I12:J12"/>
    <mergeCell ref="K12:L12"/>
    <mergeCell ref="M12:N12"/>
    <mergeCell ref="O12:P12"/>
    <mergeCell ref="Q14:R14"/>
    <mergeCell ref="S14:T14"/>
  </mergeCells>
  <hyperlinks>
    <hyperlink ref="C38:X38" r:id="rId1" tooltip="Clique para acessar o site da SL Consultoria Empresarial" display="www.consultoriasl.com.br"/>
    <hyperlink ref="C38" r:id="rId2"/>
    <hyperlink ref="B5:E5" location="'1'!A1" tooltip="MEGA-SENA" display="MEGA-SENA"/>
    <hyperlink ref="G5:J5" location="'2'!A1" tooltip="DUPLA-SENA" display="DUPLA-SENA"/>
    <hyperlink ref="L5:O5" location="'3'!A1" tooltip="QUINA" display="QUINA"/>
    <hyperlink ref="Q5:T5" location="'4'!A1" tooltip="LOTOFÁCIL" display="LOTOFÁCIL"/>
    <hyperlink ref="V5:Y5" location="'5'!A1" tooltip="LOTOFÁCIL" display="DIA DE SORTE"/>
  </hyperlinks>
  <pageMargins left="0.11811023622047244" right="0.11811023622047244" top="0.11811023622047244" bottom="0.11811023622047244" header="0" footer="0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Y148"/>
  <sheetViews>
    <sheetView showGridLines="0" showRowColHeaders="0" workbookViewId="0">
      <selection activeCell="L5" sqref="L5:O5"/>
    </sheetView>
  </sheetViews>
  <sheetFormatPr defaultRowHeight="12"/>
  <cols>
    <col min="1" max="1" width="2.7109375" style="1" customWidth="1"/>
    <col min="2" max="25" width="5.7109375" style="1" customWidth="1"/>
    <col min="26" max="26" width="2.7109375" style="1" customWidth="1"/>
    <col min="27" max="16384" width="9.140625" style="1"/>
  </cols>
  <sheetData>
    <row r="1" spans="1:25" ht="12" customHeight="1">
      <c r="B1" s="3"/>
      <c r="C1" s="3"/>
      <c r="D1" s="3"/>
      <c r="E1" s="3"/>
      <c r="F1" s="3"/>
      <c r="G1" s="3"/>
      <c r="T1" s="3"/>
      <c r="U1" s="3"/>
      <c r="V1" s="3"/>
      <c r="W1" s="3"/>
      <c r="X1" s="3"/>
      <c r="Y1" s="3"/>
    </row>
    <row r="2" spans="1:25" ht="20.100000000000001" customHeight="1">
      <c r="A2" s="3"/>
      <c r="B2" s="82" t="s">
        <v>17</v>
      </c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2"/>
      <c r="U2" s="82"/>
      <c r="V2" s="82"/>
      <c r="W2" s="82"/>
      <c r="X2" s="82"/>
      <c r="Y2" s="82"/>
    </row>
    <row r="3" spans="1:25" ht="12" customHeight="1">
      <c r="B3" s="3"/>
      <c r="C3" s="3"/>
      <c r="D3" s="3"/>
      <c r="E3" s="3"/>
      <c r="F3" s="3"/>
      <c r="G3" s="3"/>
      <c r="T3" s="3"/>
      <c r="U3" s="3"/>
      <c r="V3" s="3"/>
      <c r="W3" s="3"/>
      <c r="X3" s="3"/>
      <c r="Y3" s="3"/>
    </row>
    <row r="4" spans="1:25" ht="12" customHeight="1" thickBot="1"/>
    <row r="5" spans="1:25" ht="20.100000000000001" customHeight="1" thickBot="1">
      <c r="B5" s="112" t="s">
        <v>10</v>
      </c>
      <c r="C5" s="113"/>
      <c r="D5" s="113"/>
      <c r="E5" s="114"/>
      <c r="F5" s="44"/>
      <c r="G5" s="115" t="s">
        <v>16</v>
      </c>
      <c r="H5" s="116"/>
      <c r="I5" s="116"/>
      <c r="J5" s="117"/>
      <c r="K5" s="43"/>
      <c r="L5" s="74" t="s">
        <v>12</v>
      </c>
      <c r="M5" s="75"/>
      <c r="N5" s="75"/>
      <c r="O5" s="76"/>
      <c r="P5" s="43"/>
      <c r="Q5" s="77" t="s">
        <v>13</v>
      </c>
      <c r="R5" s="78"/>
      <c r="S5" s="78"/>
      <c r="T5" s="79"/>
      <c r="U5" s="43"/>
      <c r="V5" s="55" t="s">
        <v>22</v>
      </c>
      <c r="W5" s="56"/>
      <c r="X5" s="56"/>
      <c r="Y5" s="57"/>
    </row>
    <row r="6" spans="1:25" ht="12" customHeight="1">
      <c r="B6" s="8"/>
      <c r="C6" s="9"/>
      <c r="D6" s="9"/>
      <c r="E6" s="9"/>
      <c r="F6" s="9"/>
      <c r="G6" s="10"/>
      <c r="H6" s="10"/>
      <c r="I6" s="10"/>
      <c r="J6" s="10"/>
      <c r="K6" s="10"/>
      <c r="L6" s="10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1"/>
    </row>
    <row r="7" spans="1:25" ht="12" customHeight="1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4"/>
    </row>
    <row r="8" spans="1:25" ht="12" customHeight="1">
      <c r="B8" s="12"/>
      <c r="C8" s="93" t="s">
        <v>3</v>
      </c>
      <c r="D8" s="94"/>
      <c r="E8" s="91" t="s">
        <v>2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14"/>
    </row>
    <row r="9" spans="1:25" ht="12" customHeight="1">
      <c r="B9" s="12"/>
      <c r="C9" s="95"/>
      <c r="D9" s="96"/>
      <c r="E9" s="85">
        <v>6</v>
      </c>
      <c r="F9" s="85"/>
      <c r="G9" s="85">
        <v>7</v>
      </c>
      <c r="H9" s="85"/>
      <c r="I9" s="85">
        <v>8</v>
      </c>
      <c r="J9" s="85"/>
      <c r="K9" s="85">
        <v>9</v>
      </c>
      <c r="L9" s="85"/>
      <c r="M9" s="85">
        <v>10</v>
      </c>
      <c r="N9" s="85"/>
      <c r="O9" s="85">
        <v>11</v>
      </c>
      <c r="P9" s="85"/>
      <c r="Q9" s="85">
        <v>12</v>
      </c>
      <c r="R9" s="85"/>
      <c r="S9" s="85">
        <v>13</v>
      </c>
      <c r="T9" s="85"/>
      <c r="U9" s="85">
        <v>14</v>
      </c>
      <c r="V9" s="85"/>
      <c r="W9" s="85">
        <v>15</v>
      </c>
      <c r="X9" s="90"/>
      <c r="Y9" s="14"/>
    </row>
    <row r="10" spans="1:25" ht="12" customHeight="1">
      <c r="B10" s="12"/>
      <c r="C10" s="84">
        <v>1</v>
      </c>
      <c r="D10" s="85"/>
      <c r="E10" s="80">
        <v>2.5</v>
      </c>
      <c r="F10" s="80"/>
      <c r="G10" s="80">
        <f>E10*7</f>
        <v>17.5</v>
      </c>
      <c r="H10" s="80"/>
      <c r="I10" s="80">
        <f>28*E10</f>
        <v>70</v>
      </c>
      <c r="J10" s="80"/>
      <c r="K10" s="80">
        <f>84*E10</f>
        <v>210</v>
      </c>
      <c r="L10" s="80"/>
      <c r="M10" s="80">
        <f>210*E10</f>
        <v>525</v>
      </c>
      <c r="N10" s="80"/>
      <c r="O10" s="80">
        <f>462*E10</f>
        <v>1155</v>
      </c>
      <c r="P10" s="80"/>
      <c r="Q10" s="80">
        <f>924*E10</f>
        <v>2310</v>
      </c>
      <c r="R10" s="80"/>
      <c r="S10" s="80">
        <f>1716*E10</f>
        <v>4290</v>
      </c>
      <c r="T10" s="80"/>
      <c r="U10" s="80">
        <f>3003*E10</f>
        <v>7507.5</v>
      </c>
      <c r="V10" s="80"/>
      <c r="W10" s="80">
        <f>5005*E10</f>
        <v>12512.5</v>
      </c>
      <c r="X10" s="81"/>
      <c r="Y10" s="14"/>
    </row>
    <row r="11" spans="1:25" ht="12" customHeight="1">
      <c r="B11" s="12"/>
      <c r="C11" s="84">
        <v>2</v>
      </c>
      <c r="D11" s="85"/>
      <c r="E11" s="80">
        <f>SUM(E10*2)</f>
        <v>5</v>
      </c>
      <c r="F11" s="80"/>
      <c r="G11" s="80">
        <f>SUM(G10*2)</f>
        <v>35</v>
      </c>
      <c r="H11" s="80"/>
      <c r="I11" s="80">
        <f>SUM(I10*2)</f>
        <v>140</v>
      </c>
      <c r="J11" s="80"/>
      <c r="K11" s="80">
        <f>SUM(K10*2)</f>
        <v>420</v>
      </c>
      <c r="L11" s="80"/>
      <c r="M11" s="80">
        <f>SUM(M10*2)</f>
        <v>1050</v>
      </c>
      <c r="N11" s="80"/>
      <c r="O11" s="80">
        <f>SUM(O10*2)</f>
        <v>2310</v>
      </c>
      <c r="P11" s="80"/>
      <c r="Q11" s="80">
        <f>SUM(Q10*2)</f>
        <v>4620</v>
      </c>
      <c r="R11" s="80"/>
      <c r="S11" s="80">
        <f>SUM(S10*2)</f>
        <v>8580</v>
      </c>
      <c r="T11" s="80"/>
      <c r="U11" s="80">
        <f>SUM(U10*2)</f>
        <v>15015</v>
      </c>
      <c r="V11" s="80"/>
      <c r="W11" s="80">
        <f>SUM(W10*2)</f>
        <v>25025</v>
      </c>
      <c r="X11" s="81"/>
      <c r="Y11" s="14"/>
    </row>
    <row r="12" spans="1:25" ht="12" customHeight="1">
      <c r="B12" s="12"/>
      <c r="C12" s="84">
        <v>3</v>
      </c>
      <c r="D12" s="85"/>
      <c r="E12" s="80">
        <f>SUM(E10*3)</f>
        <v>7.5</v>
      </c>
      <c r="F12" s="80"/>
      <c r="G12" s="80">
        <f>SUM(G10*3)</f>
        <v>52.5</v>
      </c>
      <c r="H12" s="80"/>
      <c r="I12" s="80">
        <f>SUM(I10*3)</f>
        <v>210</v>
      </c>
      <c r="J12" s="80"/>
      <c r="K12" s="80">
        <f>SUM(K10*3)</f>
        <v>630</v>
      </c>
      <c r="L12" s="80"/>
      <c r="M12" s="80">
        <f>SUM(M10*3)</f>
        <v>1575</v>
      </c>
      <c r="N12" s="80"/>
      <c r="O12" s="80">
        <f>SUM(O10*3)</f>
        <v>3465</v>
      </c>
      <c r="P12" s="80"/>
      <c r="Q12" s="80">
        <f>SUM(Q10*3)</f>
        <v>6930</v>
      </c>
      <c r="R12" s="80"/>
      <c r="S12" s="80">
        <f>SUM(S10*3)</f>
        <v>12870</v>
      </c>
      <c r="T12" s="80"/>
      <c r="U12" s="80">
        <f>SUM(U10*3)</f>
        <v>22522.5</v>
      </c>
      <c r="V12" s="80"/>
      <c r="W12" s="80">
        <f>SUM(W10*3)</f>
        <v>37537.5</v>
      </c>
      <c r="X12" s="81"/>
      <c r="Y12" s="14"/>
    </row>
    <row r="13" spans="1:25" ht="12" customHeight="1">
      <c r="B13" s="12"/>
      <c r="C13" s="84">
        <v>4</v>
      </c>
      <c r="D13" s="85"/>
      <c r="E13" s="80">
        <f>SUM(E10*4)</f>
        <v>10</v>
      </c>
      <c r="F13" s="80"/>
      <c r="G13" s="80">
        <f>SUM(G10*4)</f>
        <v>70</v>
      </c>
      <c r="H13" s="80"/>
      <c r="I13" s="80">
        <f>SUM(I10*4)</f>
        <v>280</v>
      </c>
      <c r="J13" s="80"/>
      <c r="K13" s="80">
        <f>SUM(K10*4)</f>
        <v>840</v>
      </c>
      <c r="L13" s="80"/>
      <c r="M13" s="80">
        <f>SUM(M10*4)</f>
        <v>2100</v>
      </c>
      <c r="N13" s="80"/>
      <c r="O13" s="80">
        <f>SUM(O10*4)</f>
        <v>4620</v>
      </c>
      <c r="P13" s="80"/>
      <c r="Q13" s="80">
        <f>SUM(Q10*4)</f>
        <v>9240</v>
      </c>
      <c r="R13" s="80"/>
      <c r="S13" s="80">
        <f>SUM(S10*4)</f>
        <v>17160</v>
      </c>
      <c r="T13" s="80"/>
      <c r="U13" s="80">
        <f>SUM(U10*4)</f>
        <v>30030</v>
      </c>
      <c r="V13" s="80"/>
      <c r="W13" s="80">
        <f>SUM(W10*4)</f>
        <v>50050</v>
      </c>
      <c r="X13" s="81"/>
      <c r="Y13" s="14"/>
    </row>
    <row r="14" spans="1:25" ht="12" customHeight="1">
      <c r="B14" s="12"/>
      <c r="C14" s="84">
        <v>5</v>
      </c>
      <c r="D14" s="85"/>
      <c r="E14" s="80">
        <f>SUM(E10*5)</f>
        <v>12.5</v>
      </c>
      <c r="F14" s="80"/>
      <c r="G14" s="80">
        <f>SUM(G10*5)</f>
        <v>87.5</v>
      </c>
      <c r="H14" s="80"/>
      <c r="I14" s="80">
        <f>SUM(I10*5)</f>
        <v>350</v>
      </c>
      <c r="J14" s="80"/>
      <c r="K14" s="80">
        <f>SUM(K10*5)</f>
        <v>1050</v>
      </c>
      <c r="L14" s="80"/>
      <c r="M14" s="80">
        <f>SUM(M10*5)</f>
        <v>2625</v>
      </c>
      <c r="N14" s="80"/>
      <c r="O14" s="80">
        <f>SUM(O10*5)</f>
        <v>5775</v>
      </c>
      <c r="P14" s="80"/>
      <c r="Q14" s="80">
        <f>SUM(Q10*5)</f>
        <v>11550</v>
      </c>
      <c r="R14" s="80"/>
      <c r="S14" s="80">
        <f>SUM(S10*5)</f>
        <v>21450</v>
      </c>
      <c r="T14" s="80"/>
      <c r="U14" s="80">
        <f>SUM(U10*5)</f>
        <v>37537.5</v>
      </c>
      <c r="V14" s="80"/>
      <c r="W14" s="80">
        <f>SUM(W10*5)</f>
        <v>62562.5</v>
      </c>
      <c r="X14" s="81"/>
      <c r="Y14" s="14"/>
    </row>
    <row r="15" spans="1:25" ht="12" customHeight="1">
      <c r="B15" s="12"/>
      <c r="C15" s="84">
        <v>6</v>
      </c>
      <c r="D15" s="85"/>
      <c r="E15" s="80">
        <f>SUM(E10*6)</f>
        <v>15</v>
      </c>
      <c r="F15" s="80"/>
      <c r="G15" s="80">
        <f>SUM(G10*6)</f>
        <v>105</v>
      </c>
      <c r="H15" s="80"/>
      <c r="I15" s="80">
        <f>SUM(I10*6)</f>
        <v>420</v>
      </c>
      <c r="J15" s="80"/>
      <c r="K15" s="80">
        <f>SUM(K10*6)</f>
        <v>1260</v>
      </c>
      <c r="L15" s="80"/>
      <c r="M15" s="80">
        <f>SUM(M10*6)</f>
        <v>3150</v>
      </c>
      <c r="N15" s="80"/>
      <c r="O15" s="80">
        <f>SUM(O10*6)</f>
        <v>6930</v>
      </c>
      <c r="P15" s="80"/>
      <c r="Q15" s="80">
        <f>SUM(Q10*6)</f>
        <v>13860</v>
      </c>
      <c r="R15" s="80"/>
      <c r="S15" s="80">
        <f>SUM(S10*6)</f>
        <v>25740</v>
      </c>
      <c r="T15" s="80"/>
      <c r="U15" s="80">
        <f>SUM(U10*6)</f>
        <v>45045</v>
      </c>
      <c r="V15" s="80"/>
      <c r="W15" s="80">
        <f>SUM(W10*6)</f>
        <v>75075</v>
      </c>
      <c r="X15" s="81"/>
      <c r="Y15" s="14"/>
    </row>
    <row r="16" spans="1:25" ht="12" customHeight="1">
      <c r="B16" s="12"/>
      <c r="C16" s="84">
        <v>7</v>
      </c>
      <c r="D16" s="85"/>
      <c r="E16" s="80">
        <f>SUM(E10*7)</f>
        <v>17.5</v>
      </c>
      <c r="F16" s="80"/>
      <c r="G16" s="80">
        <f>SUM(G10*7)</f>
        <v>122.5</v>
      </c>
      <c r="H16" s="80"/>
      <c r="I16" s="80">
        <f>SUM(I10*7)</f>
        <v>490</v>
      </c>
      <c r="J16" s="80"/>
      <c r="K16" s="80">
        <f>SUM(K10*7)</f>
        <v>1470</v>
      </c>
      <c r="L16" s="80"/>
      <c r="M16" s="80">
        <f>SUM(M10*7)</f>
        <v>3675</v>
      </c>
      <c r="N16" s="80"/>
      <c r="O16" s="80">
        <f>SUM(O10*7)</f>
        <v>8085</v>
      </c>
      <c r="P16" s="80"/>
      <c r="Q16" s="80">
        <f>SUM(Q10*7)</f>
        <v>16170</v>
      </c>
      <c r="R16" s="80"/>
      <c r="S16" s="80">
        <f>SUM(S10*7)</f>
        <v>30030</v>
      </c>
      <c r="T16" s="80"/>
      <c r="U16" s="80">
        <f>SUM(U10*7)</f>
        <v>52552.5</v>
      </c>
      <c r="V16" s="80"/>
      <c r="W16" s="80">
        <f>SUM(W10*7)</f>
        <v>87587.5</v>
      </c>
      <c r="X16" s="81"/>
      <c r="Y16" s="14"/>
    </row>
    <row r="17" spans="2:25" ht="12" customHeight="1">
      <c r="B17" s="12"/>
      <c r="C17" s="84">
        <v>8</v>
      </c>
      <c r="D17" s="85"/>
      <c r="E17" s="80">
        <f>SUM(E10*8)</f>
        <v>20</v>
      </c>
      <c r="F17" s="80"/>
      <c r="G17" s="80">
        <f>SUM(G10*8)</f>
        <v>140</v>
      </c>
      <c r="H17" s="80"/>
      <c r="I17" s="80">
        <f>SUM(I10*8)</f>
        <v>560</v>
      </c>
      <c r="J17" s="80"/>
      <c r="K17" s="80">
        <f>SUM(K10*8)</f>
        <v>1680</v>
      </c>
      <c r="L17" s="80"/>
      <c r="M17" s="80">
        <f>SUM(M10*8)</f>
        <v>4200</v>
      </c>
      <c r="N17" s="80"/>
      <c r="O17" s="80">
        <f>SUM(O10*8)</f>
        <v>9240</v>
      </c>
      <c r="P17" s="80"/>
      <c r="Q17" s="80">
        <f>SUM(Q10*8)</f>
        <v>18480</v>
      </c>
      <c r="R17" s="80"/>
      <c r="S17" s="80">
        <f>SUM(S10*8)</f>
        <v>34320</v>
      </c>
      <c r="T17" s="80"/>
      <c r="U17" s="80">
        <f>SUM(U10*8)</f>
        <v>60060</v>
      </c>
      <c r="V17" s="80"/>
      <c r="W17" s="80">
        <f>SUM(W10*8)</f>
        <v>100100</v>
      </c>
      <c r="X17" s="81"/>
      <c r="Y17" s="14"/>
    </row>
    <row r="18" spans="2:25" ht="12" customHeight="1">
      <c r="B18" s="12"/>
      <c r="C18" s="84">
        <v>9</v>
      </c>
      <c r="D18" s="85"/>
      <c r="E18" s="80">
        <f>SUM(E10*9)</f>
        <v>22.5</v>
      </c>
      <c r="F18" s="80"/>
      <c r="G18" s="80">
        <f>SUM(G10*9)</f>
        <v>157.5</v>
      </c>
      <c r="H18" s="80"/>
      <c r="I18" s="80">
        <f>SUM(I10*9)</f>
        <v>630</v>
      </c>
      <c r="J18" s="80"/>
      <c r="K18" s="80">
        <f>SUM(K10*9)</f>
        <v>1890</v>
      </c>
      <c r="L18" s="80"/>
      <c r="M18" s="80">
        <f>SUM(M10*9)</f>
        <v>4725</v>
      </c>
      <c r="N18" s="80"/>
      <c r="O18" s="80">
        <f>SUM(O10*9)</f>
        <v>10395</v>
      </c>
      <c r="P18" s="80"/>
      <c r="Q18" s="80">
        <f>SUM(Q10*9)</f>
        <v>20790</v>
      </c>
      <c r="R18" s="80"/>
      <c r="S18" s="80">
        <f>SUM(S10*9)</f>
        <v>38610</v>
      </c>
      <c r="T18" s="80"/>
      <c r="U18" s="80">
        <f>SUM(U10*9)</f>
        <v>67567.5</v>
      </c>
      <c r="V18" s="80"/>
      <c r="W18" s="80">
        <f>SUM(W10*9)</f>
        <v>112612.5</v>
      </c>
      <c r="X18" s="81"/>
      <c r="Y18" s="14"/>
    </row>
    <row r="19" spans="2:25" ht="12" customHeight="1">
      <c r="B19" s="12"/>
      <c r="C19" s="86">
        <v>10</v>
      </c>
      <c r="D19" s="87"/>
      <c r="E19" s="88">
        <f>SUM(E10*10)</f>
        <v>25</v>
      </c>
      <c r="F19" s="88"/>
      <c r="G19" s="88">
        <f>SUM(G10*10)</f>
        <v>175</v>
      </c>
      <c r="H19" s="88"/>
      <c r="I19" s="88">
        <f>SUM(I10*10)</f>
        <v>700</v>
      </c>
      <c r="J19" s="88"/>
      <c r="K19" s="88">
        <f>SUM(K10*10)</f>
        <v>2100</v>
      </c>
      <c r="L19" s="88"/>
      <c r="M19" s="88">
        <f>SUM(M10*10)</f>
        <v>5250</v>
      </c>
      <c r="N19" s="88"/>
      <c r="O19" s="88">
        <f>SUM(O10*10)</f>
        <v>11550</v>
      </c>
      <c r="P19" s="88"/>
      <c r="Q19" s="88">
        <f>SUM(Q10*10)</f>
        <v>23100</v>
      </c>
      <c r="R19" s="88"/>
      <c r="S19" s="88">
        <f>SUM(S10*10)</f>
        <v>42900</v>
      </c>
      <c r="T19" s="88"/>
      <c r="U19" s="88">
        <f>SUM(U10*10)</f>
        <v>75075</v>
      </c>
      <c r="V19" s="88"/>
      <c r="W19" s="88">
        <f>SUM(W10*10)</f>
        <v>125125</v>
      </c>
      <c r="X19" s="89"/>
      <c r="Y19" s="14"/>
    </row>
    <row r="20" spans="2:25" ht="12" customHeight="1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4"/>
    </row>
    <row r="21" spans="2:25" ht="12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4"/>
    </row>
    <row r="22" spans="2:25" ht="12" customHeight="1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4"/>
    </row>
    <row r="23" spans="2:25" ht="20.100000000000001" customHeight="1">
      <c r="B23" s="12"/>
      <c r="C23" s="13"/>
      <c r="D23" s="13"/>
      <c r="E23" s="13"/>
      <c r="F23" s="13"/>
      <c r="G23" s="13"/>
      <c r="H23" s="13"/>
      <c r="I23" s="13"/>
      <c r="J23" s="129" t="s">
        <v>11</v>
      </c>
      <c r="K23" s="130"/>
      <c r="L23" s="130"/>
      <c r="M23" s="130"/>
      <c r="N23" s="130"/>
      <c r="O23" s="130"/>
      <c r="P23" s="130"/>
      <c r="Q23" s="131"/>
      <c r="R23" s="13"/>
      <c r="S23" s="13"/>
      <c r="T23" s="13"/>
      <c r="U23" s="13"/>
      <c r="V23" s="13"/>
      <c r="W23" s="13"/>
      <c r="X23" s="13"/>
      <c r="Y23" s="14"/>
    </row>
    <row r="24" spans="2:25" ht="20.100000000000001" customHeight="1">
      <c r="B24" s="12"/>
      <c r="C24" s="13"/>
      <c r="D24" s="13"/>
      <c r="E24" s="13"/>
      <c r="F24" s="13"/>
      <c r="G24" s="13"/>
      <c r="H24" s="13"/>
      <c r="I24" s="13"/>
      <c r="J24" s="132" t="s">
        <v>0</v>
      </c>
      <c r="K24" s="133"/>
      <c r="L24" s="133"/>
      <c r="M24" s="133"/>
      <c r="N24" s="133"/>
      <c r="O24" s="142">
        <v>10</v>
      </c>
      <c r="P24" s="142"/>
      <c r="Q24" s="143"/>
      <c r="R24" s="13"/>
      <c r="S24" s="13"/>
      <c r="T24" s="13"/>
      <c r="U24" s="13"/>
      <c r="V24" s="13"/>
      <c r="W24" s="13"/>
      <c r="X24" s="13"/>
      <c r="Y24" s="14"/>
    </row>
    <row r="25" spans="2:25" ht="20.100000000000001" customHeight="1">
      <c r="B25" s="12"/>
      <c r="C25" s="13"/>
      <c r="D25" s="13"/>
      <c r="E25" s="13"/>
      <c r="F25" s="13"/>
      <c r="G25" s="13"/>
      <c r="H25" s="13"/>
      <c r="I25" s="13"/>
      <c r="J25" s="134" t="s">
        <v>1</v>
      </c>
      <c r="K25" s="135"/>
      <c r="L25" s="135"/>
      <c r="M25" s="135"/>
      <c r="N25" s="135"/>
      <c r="O25" s="136">
        <v>7</v>
      </c>
      <c r="P25" s="136"/>
      <c r="Q25" s="137"/>
      <c r="R25" s="13"/>
      <c r="S25" s="13"/>
      <c r="T25" s="13"/>
      <c r="U25" s="13"/>
      <c r="V25" s="13"/>
      <c r="W25" s="13"/>
      <c r="X25" s="13"/>
      <c r="Y25" s="14"/>
    </row>
    <row r="26" spans="2:25" ht="20.100000000000001" customHeight="1">
      <c r="B26" s="12"/>
      <c r="C26" s="13"/>
      <c r="D26" s="13"/>
      <c r="E26" s="13"/>
      <c r="F26" s="13"/>
      <c r="G26" s="13"/>
      <c r="H26" s="13"/>
      <c r="I26" s="13"/>
      <c r="J26" s="134" t="s">
        <v>4</v>
      </c>
      <c r="K26" s="135"/>
      <c r="L26" s="135"/>
      <c r="M26" s="135"/>
      <c r="N26" s="135"/>
      <c r="O26" s="136">
        <v>15</v>
      </c>
      <c r="P26" s="136"/>
      <c r="Q26" s="137"/>
      <c r="R26" s="13"/>
      <c r="S26" s="13"/>
      <c r="T26" s="13"/>
      <c r="U26" s="13"/>
      <c r="V26" s="13"/>
      <c r="W26" s="13"/>
      <c r="X26" s="13"/>
      <c r="Y26" s="14"/>
    </row>
    <row r="27" spans="2:25" ht="20.100000000000001" customHeight="1">
      <c r="B27" s="12"/>
      <c r="C27" s="13"/>
      <c r="D27" s="13"/>
      <c r="E27" s="13"/>
      <c r="F27" s="13"/>
      <c r="G27" s="13"/>
      <c r="H27" s="13"/>
      <c r="I27" s="13"/>
      <c r="J27" s="134" t="s">
        <v>5</v>
      </c>
      <c r="K27" s="135"/>
      <c r="L27" s="135"/>
      <c r="M27" s="135"/>
      <c r="N27" s="135"/>
      <c r="O27" s="138">
        <v>0.35</v>
      </c>
      <c r="P27" s="138"/>
      <c r="Q27" s="139"/>
      <c r="R27" s="13"/>
      <c r="S27" s="13"/>
      <c r="T27" s="13"/>
      <c r="U27" s="13"/>
      <c r="V27" s="13"/>
      <c r="W27" s="13"/>
      <c r="X27" s="13"/>
      <c r="Y27" s="14"/>
    </row>
    <row r="28" spans="2:25" ht="20.100000000000001" customHeight="1">
      <c r="B28" s="12"/>
      <c r="C28" s="13"/>
      <c r="D28" s="13"/>
      <c r="E28" s="13"/>
      <c r="F28" s="13"/>
      <c r="G28" s="13"/>
      <c r="H28" s="13"/>
      <c r="I28" s="13"/>
      <c r="J28" s="132" t="s">
        <v>15</v>
      </c>
      <c r="K28" s="133"/>
      <c r="L28" s="133"/>
      <c r="M28" s="133"/>
      <c r="N28" s="133"/>
      <c r="O28" s="140">
        <f>SUM(O24*(IF(O25=6,'2'!E10,IF(O25=7,'2'!G10,IF(O25=8,'2'!I10,IF(O25=9,'2'!K10,IF(O25=10,'2'!M10,IF(O25=11,'2'!O10,IF(O25=12,'2'!Q10,IF(O25=13,'2'!S10,IF(O25=14,'2'!U10,IF(O25=15,'2'!W10,0))))))))))))</f>
        <v>175</v>
      </c>
      <c r="P28" s="140"/>
      <c r="Q28" s="141"/>
      <c r="R28" s="13"/>
      <c r="S28" s="13"/>
      <c r="T28" s="13"/>
      <c r="U28" s="13"/>
      <c r="V28" s="13"/>
      <c r="W28" s="13"/>
      <c r="X28" s="13"/>
      <c r="Y28" s="14"/>
    </row>
    <row r="29" spans="2:25" ht="20.100000000000001" customHeight="1">
      <c r="B29" s="12"/>
      <c r="C29" s="13"/>
      <c r="D29" s="13"/>
      <c r="E29" s="13"/>
      <c r="F29" s="13"/>
      <c r="G29" s="13"/>
      <c r="H29" s="13"/>
      <c r="I29" s="13"/>
      <c r="J29" s="134" t="s">
        <v>8</v>
      </c>
      <c r="K29" s="135"/>
      <c r="L29" s="135"/>
      <c r="M29" s="135"/>
      <c r="N29" s="135"/>
      <c r="O29" s="123">
        <f>SUM(O28+(O28*O27))</f>
        <v>236.25</v>
      </c>
      <c r="P29" s="123"/>
      <c r="Q29" s="124"/>
      <c r="R29" s="13"/>
      <c r="S29" s="13"/>
      <c r="T29" s="13"/>
      <c r="U29" s="13"/>
      <c r="V29" s="13"/>
      <c r="W29" s="13"/>
      <c r="X29" s="13"/>
      <c r="Y29" s="14"/>
    </row>
    <row r="30" spans="2:25" ht="20.100000000000001" customHeight="1">
      <c r="B30" s="12"/>
      <c r="C30" s="13"/>
      <c r="D30" s="13"/>
      <c r="E30" s="13"/>
      <c r="F30" s="13"/>
      <c r="G30" s="13"/>
      <c r="H30" s="13"/>
      <c r="I30" s="13"/>
      <c r="J30" s="134" t="s">
        <v>6</v>
      </c>
      <c r="K30" s="135"/>
      <c r="L30" s="135"/>
      <c r="M30" s="135"/>
      <c r="N30" s="135"/>
      <c r="O30" s="123">
        <f>SUM(O26*(O28/O26*O27))</f>
        <v>61.249999999999993</v>
      </c>
      <c r="P30" s="123"/>
      <c r="Q30" s="124"/>
      <c r="R30" s="13"/>
      <c r="S30" s="13"/>
      <c r="T30" s="13"/>
      <c r="U30" s="13"/>
      <c r="V30" s="13"/>
      <c r="W30" s="13"/>
      <c r="X30" s="13"/>
      <c r="Y30" s="14"/>
    </row>
    <row r="31" spans="2:25" ht="20.100000000000001" customHeight="1">
      <c r="B31" s="12"/>
      <c r="C31" s="13"/>
      <c r="D31" s="13"/>
      <c r="E31" s="13"/>
      <c r="F31" s="13"/>
      <c r="G31" s="13"/>
      <c r="H31" s="13"/>
      <c r="I31" s="13"/>
      <c r="J31" s="134" t="s">
        <v>14</v>
      </c>
      <c r="K31" s="135"/>
      <c r="L31" s="135"/>
      <c r="M31" s="135"/>
      <c r="N31" s="135"/>
      <c r="O31" s="123">
        <f>O30/O26</f>
        <v>4.083333333333333</v>
      </c>
      <c r="P31" s="123"/>
      <c r="Q31" s="124"/>
      <c r="R31" s="13"/>
      <c r="S31" s="13"/>
      <c r="T31" s="13"/>
      <c r="U31" s="13"/>
      <c r="V31" s="13"/>
      <c r="W31" s="13"/>
      <c r="X31" s="13"/>
      <c r="Y31" s="14"/>
    </row>
    <row r="32" spans="2:25" ht="20.100000000000001" customHeight="1">
      <c r="B32" s="12"/>
      <c r="C32" s="13"/>
      <c r="D32" s="13"/>
      <c r="E32" s="13"/>
      <c r="F32" s="13"/>
      <c r="G32" s="13"/>
      <c r="H32" s="13"/>
      <c r="I32" s="13"/>
      <c r="J32" s="125" t="s">
        <v>7</v>
      </c>
      <c r="K32" s="126"/>
      <c r="L32" s="126"/>
      <c r="M32" s="126"/>
      <c r="N32" s="126"/>
      <c r="O32" s="127">
        <f>SUM(O28+(O28*O27))/O26</f>
        <v>15.75</v>
      </c>
      <c r="P32" s="127"/>
      <c r="Q32" s="128"/>
      <c r="R32" s="13"/>
      <c r="S32" s="13"/>
      <c r="T32" s="13"/>
      <c r="U32" s="13"/>
      <c r="V32" s="13"/>
      <c r="W32" s="13"/>
      <c r="X32" s="13"/>
      <c r="Y32" s="14"/>
    </row>
    <row r="33" spans="2:25" ht="12" customHeight="1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4"/>
    </row>
    <row r="34" spans="2:25" ht="12" customHeight="1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4"/>
    </row>
    <row r="35" spans="2:25" ht="12" customHeight="1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4"/>
    </row>
    <row r="36" spans="2:25" ht="12" customHeight="1">
      <c r="B36" s="12"/>
      <c r="C36" s="119" t="s">
        <v>18</v>
      </c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4"/>
    </row>
    <row r="37" spans="2:25" ht="12" customHeight="1">
      <c r="B37" s="12"/>
      <c r="C37" s="120" t="s">
        <v>19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4"/>
    </row>
    <row r="38" spans="2:25" ht="12" customHeight="1">
      <c r="B38" s="12"/>
      <c r="C38" s="121" t="s">
        <v>24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4"/>
    </row>
    <row r="39" spans="2:25" ht="12" customHeight="1">
      <c r="B39" s="12"/>
      <c r="C39" s="122" t="s">
        <v>20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4"/>
    </row>
    <row r="40" spans="2:25" ht="12" customHeight="1">
      <c r="B40" s="12"/>
      <c r="C40" s="118" t="s">
        <v>25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4"/>
    </row>
    <row r="41" spans="2:25" ht="12" customHeight="1" thickBo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</row>
    <row r="42" spans="2:25" ht="12" customHeight="1"/>
    <row r="43" spans="2:25" ht="12" customHeight="1"/>
    <row r="44" spans="2:25" ht="12" customHeight="1"/>
    <row r="45" spans="2:25" ht="12" customHeight="1"/>
    <row r="46" spans="2:25" ht="12" customHeight="1"/>
    <row r="47" spans="2:25" ht="12" customHeight="1"/>
    <row r="48" spans="2:2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</sheetData>
  <sheetProtection password="8D24" sheet="1" objects="1" scenarios="1" selectLockedCells="1"/>
  <mergeCells count="152">
    <mergeCell ref="O31:Q31"/>
    <mergeCell ref="J32:N32"/>
    <mergeCell ref="O32:Q32"/>
    <mergeCell ref="J23:Q23"/>
    <mergeCell ref="J24:N24"/>
    <mergeCell ref="J25:N25"/>
    <mergeCell ref="J26:N26"/>
    <mergeCell ref="J27:N27"/>
    <mergeCell ref="J28:N28"/>
    <mergeCell ref="J29:N29"/>
    <mergeCell ref="J30:N30"/>
    <mergeCell ref="J31:N31"/>
    <mergeCell ref="O26:Q26"/>
    <mergeCell ref="O27:Q27"/>
    <mergeCell ref="O28:Q28"/>
    <mergeCell ref="O24:Q24"/>
    <mergeCell ref="O25:Q25"/>
    <mergeCell ref="O29:Q29"/>
    <mergeCell ref="O30:Q30"/>
    <mergeCell ref="M17:N17"/>
    <mergeCell ref="U19:V19"/>
    <mergeCell ref="W19:X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W18:X18"/>
    <mergeCell ref="O17:P17"/>
    <mergeCell ref="Q17:R17"/>
    <mergeCell ref="S17:T17"/>
    <mergeCell ref="U17:V17"/>
    <mergeCell ref="W17:X17"/>
    <mergeCell ref="M18:N18"/>
    <mergeCell ref="O18:P18"/>
    <mergeCell ref="Q18:R18"/>
    <mergeCell ref="S18:T18"/>
    <mergeCell ref="U18:V18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O15:P15"/>
    <mergeCell ref="Q15:R15"/>
    <mergeCell ref="S15:T15"/>
    <mergeCell ref="U15:V15"/>
    <mergeCell ref="W15:X15"/>
    <mergeCell ref="O16:P16"/>
    <mergeCell ref="Q16:R16"/>
    <mergeCell ref="S16:T16"/>
    <mergeCell ref="U16:V16"/>
    <mergeCell ref="W16:X16"/>
    <mergeCell ref="M16:N16"/>
    <mergeCell ref="M15:N15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6:D16"/>
    <mergeCell ref="E16:F16"/>
    <mergeCell ref="G16:H16"/>
    <mergeCell ref="I16:J16"/>
    <mergeCell ref="K16:L16"/>
    <mergeCell ref="C15:D15"/>
    <mergeCell ref="E15:F15"/>
    <mergeCell ref="G15:H15"/>
    <mergeCell ref="I15:J15"/>
    <mergeCell ref="K15:L15"/>
    <mergeCell ref="W14:X14"/>
    <mergeCell ref="O13:P13"/>
    <mergeCell ref="Q13:R13"/>
    <mergeCell ref="S13:T13"/>
    <mergeCell ref="U13:V13"/>
    <mergeCell ref="W13:X13"/>
    <mergeCell ref="M14:N14"/>
    <mergeCell ref="O14:P14"/>
    <mergeCell ref="Q14:R14"/>
    <mergeCell ref="S14:T14"/>
    <mergeCell ref="U14:V14"/>
    <mergeCell ref="M13:N13"/>
    <mergeCell ref="Q12:R12"/>
    <mergeCell ref="S12:T12"/>
    <mergeCell ref="U12:V12"/>
    <mergeCell ref="W12:X12"/>
    <mergeCell ref="O11:P11"/>
    <mergeCell ref="Q11:R11"/>
    <mergeCell ref="S11:T11"/>
    <mergeCell ref="U11:V11"/>
    <mergeCell ref="W11:X11"/>
    <mergeCell ref="M11:N11"/>
    <mergeCell ref="C10:D10"/>
    <mergeCell ref="E10:F10"/>
    <mergeCell ref="G10:H10"/>
    <mergeCell ref="I10:J10"/>
    <mergeCell ref="K10:L10"/>
    <mergeCell ref="M10:N10"/>
    <mergeCell ref="C11:D11"/>
    <mergeCell ref="E11:F11"/>
    <mergeCell ref="G11:H11"/>
    <mergeCell ref="I11:J11"/>
    <mergeCell ref="K11:L11"/>
    <mergeCell ref="W9:X9"/>
    <mergeCell ref="Q10:R10"/>
    <mergeCell ref="S10:T10"/>
    <mergeCell ref="U10:V10"/>
    <mergeCell ref="W10:X10"/>
    <mergeCell ref="K9:L9"/>
    <mergeCell ref="M9:N9"/>
    <mergeCell ref="O9:P9"/>
    <mergeCell ref="Q9:R9"/>
    <mergeCell ref="S9:T9"/>
    <mergeCell ref="O10:P10"/>
    <mergeCell ref="B5:E5"/>
    <mergeCell ref="G5:J5"/>
    <mergeCell ref="L5:O5"/>
    <mergeCell ref="Q5:T5"/>
    <mergeCell ref="V5:Y5"/>
    <mergeCell ref="C40:X40"/>
    <mergeCell ref="B2:Y2"/>
    <mergeCell ref="C36:X36"/>
    <mergeCell ref="C37:X37"/>
    <mergeCell ref="C38:X38"/>
    <mergeCell ref="C39:X39"/>
    <mergeCell ref="C12:D12"/>
    <mergeCell ref="E12:F12"/>
    <mergeCell ref="G12:H12"/>
    <mergeCell ref="I12:J12"/>
    <mergeCell ref="K12:L12"/>
    <mergeCell ref="M12:N12"/>
    <mergeCell ref="O12:P12"/>
    <mergeCell ref="C8:D9"/>
    <mergeCell ref="E8:X8"/>
    <mergeCell ref="E9:F9"/>
    <mergeCell ref="G9:H9"/>
    <mergeCell ref="I9:J9"/>
    <mergeCell ref="U9:V9"/>
  </mergeCells>
  <hyperlinks>
    <hyperlink ref="B5:E5" location="'1'!A1" tooltip="MEGA-SENA" display="MEGA-SENA"/>
    <hyperlink ref="G5:J5" location="'2'!A1" tooltip="DUPLA-SENA" display="DUPLA-SENA"/>
    <hyperlink ref="L5:O5" location="'3'!A1" tooltip="QUINA" display="QUINA"/>
    <hyperlink ref="Q5:T5" location="'4'!A1" tooltip="LOTOFÁCIL" display="LOTOFÁCIL"/>
    <hyperlink ref="V5:Y5" location="'5'!A1" tooltip="LOTOFÁCIL" display="DIA DE SORTE"/>
    <hyperlink ref="C38:X38" r:id="rId1" tooltip="Clique para acessar o site da SL Consultoria Empresarial" display="www.consultoriasl.com.br"/>
    <hyperlink ref="C38" r:id="rId2"/>
  </hyperlinks>
  <pageMargins left="0.11811023622047244" right="0.11811023622047244" top="0.11811023622047244" bottom="0.11811023622047244" header="0" footer="0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AE148"/>
  <sheetViews>
    <sheetView showGridLines="0" showRowColHeaders="0" workbookViewId="0">
      <selection activeCell="Q5" sqref="Q5:T5"/>
    </sheetView>
  </sheetViews>
  <sheetFormatPr defaultRowHeight="12"/>
  <cols>
    <col min="1" max="1" width="2.7109375" style="1" customWidth="1"/>
    <col min="2" max="25" width="5.7109375" style="1" customWidth="1"/>
    <col min="26" max="26" width="2.7109375" style="1" customWidth="1"/>
    <col min="27" max="31" width="9.140625" style="2"/>
    <col min="32" max="16384" width="9.140625" style="1"/>
  </cols>
  <sheetData>
    <row r="1" spans="1:25" ht="12" customHeight="1">
      <c r="B1" s="3"/>
      <c r="C1" s="3"/>
      <c r="D1" s="3"/>
      <c r="E1" s="3"/>
      <c r="F1" s="3"/>
      <c r="G1" s="3"/>
      <c r="T1" s="3"/>
      <c r="U1" s="3"/>
      <c r="V1" s="3"/>
      <c r="W1" s="3"/>
      <c r="X1" s="3"/>
      <c r="Y1" s="3"/>
    </row>
    <row r="2" spans="1:25" ht="20.100000000000001" customHeight="1">
      <c r="A2" s="3"/>
      <c r="B2" s="82" t="s">
        <v>17</v>
      </c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2"/>
      <c r="U2" s="82"/>
      <c r="V2" s="82"/>
      <c r="W2" s="82"/>
      <c r="X2" s="82"/>
      <c r="Y2" s="82"/>
    </row>
    <row r="3" spans="1:25" ht="12" customHeight="1">
      <c r="B3" s="3"/>
      <c r="C3" s="3"/>
      <c r="D3" s="3"/>
      <c r="E3" s="3"/>
      <c r="F3" s="3"/>
      <c r="G3" s="3"/>
      <c r="T3" s="3"/>
      <c r="U3" s="3"/>
      <c r="V3" s="3"/>
      <c r="W3" s="3"/>
      <c r="X3" s="3"/>
      <c r="Y3" s="3"/>
    </row>
    <row r="4" spans="1:25" ht="12" customHeight="1" thickBot="1"/>
    <row r="5" spans="1:25" ht="20.100000000000001" customHeight="1" thickBot="1">
      <c r="B5" s="112" t="s">
        <v>10</v>
      </c>
      <c r="C5" s="113"/>
      <c r="D5" s="113"/>
      <c r="E5" s="114"/>
      <c r="F5" s="44"/>
      <c r="G5" s="71" t="s">
        <v>16</v>
      </c>
      <c r="H5" s="72"/>
      <c r="I5" s="72"/>
      <c r="J5" s="73"/>
      <c r="K5" s="44"/>
      <c r="L5" s="144" t="s">
        <v>12</v>
      </c>
      <c r="M5" s="145"/>
      <c r="N5" s="145"/>
      <c r="O5" s="146"/>
      <c r="P5" s="43"/>
      <c r="Q5" s="77" t="s">
        <v>13</v>
      </c>
      <c r="R5" s="78"/>
      <c r="S5" s="78"/>
      <c r="T5" s="79"/>
      <c r="U5" s="43"/>
      <c r="V5" s="55" t="s">
        <v>22</v>
      </c>
      <c r="W5" s="56"/>
      <c r="X5" s="56"/>
      <c r="Y5" s="57"/>
    </row>
    <row r="6" spans="1:25" ht="12" customHeight="1">
      <c r="B6" s="24"/>
      <c r="C6" s="25"/>
      <c r="D6" s="25"/>
      <c r="E6" s="25"/>
      <c r="F6" s="25"/>
      <c r="G6" s="25"/>
      <c r="H6" s="25"/>
      <c r="I6" s="25"/>
      <c r="J6" s="25"/>
      <c r="K6" s="25"/>
      <c r="L6" s="26"/>
      <c r="M6" s="26"/>
      <c r="N6" s="26"/>
      <c r="O6" s="26"/>
      <c r="P6" s="26"/>
      <c r="Q6" s="26"/>
      <c r="R6" s="25"/>
      <c r="S6" s="25"/>
      <c r="T6" s="25"/>
      <c r="U6" s="25"/>
      <c r="V6" s="25"/>
      <c r="W6" s="25"/>
      <c r="X6" s="25"/>
      <c r="Y6" s="27"/>
    </row>
    <row r="7" spans="1:25" ht="12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3"/>
    </row>
    <row r="8" spans="1:25" ht="12" customHeight="1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1:25" ht="12" customHeight="1">
      <c r="B9" s="166" t="s">
        <v>3</v>
      </c>
      <c r="C9" s="94"/>
      <c r="D9" s="91" t="s">
        <v>2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180"/>
    </row>
    <row r="10" spans="1:25" ht="12" customHeight="1">
      <c r="B10" s="151"/>
      <c r="C10" s="96"/>
      <c r="D10" s="85">
        <v>5</v>
      </c>
      <c r="E10" s="85"/>
      <c r="F10" s="85">
        <v>6</v>
      </c>
      <c r="G10" s="85"/>
      <c r="H10" s="85">
        <v>7</v>
      </c>
      <c r="I10" s="85"/>
      <c r="J10" s="85">
        <v>8</v>
      </c>
      <c r="K10" s="85"/>
      <c r="L10" s="85">
        <v>9</v>
      </c>
      <c r="M10" s="85"/>
      <c r="N10" s="85">
        <v>10</v>
      </c>
      <c r="O10" s="85"/>
      <c r="P10" s="85">
        <v>11</v>
      </c>
      <c r="Q10" s="85"/>
      <c r="R10" s="85">
        <v>12</v>
      </c>
      <c r="S10" s="85"/>
      <c r="T10" s="85">
        <v>13</v>
      </c>
      <c r="U10" s="85"/>
      <c r="V10" s="85">
        <v>14</v>
      </c>
      <c r="W10" s="85"/>
      <c r="X10" s="85">
        <v>15</v>
      </c>
      <c r="Y10" s="177"/>
    </row>
    <row r="11" spans="1:25" ht="12" customHeight="1">
      <c r="B11" s="149">
        <v>1</v>
      </c>
      <c r="C11" s="85"/>
      <c r="D11" s="80">
        <v>2</v>
      </c>
      <c r="E11" s="80"/>
      <c r="F11" s="80">
        <f>D11*6</f>
        <v>12</v>
      </c>
      <c r="G11" s="80"/>
      <c r="H11" s="80">
        <f>D11*21</f>
        <v>42</v>
      </c>
      <c r="I11" s="80"/>
      <c r="J11" s="80">
        <f>D11*56</f>
        <v>112</v>
      </c>
      <c r="K11" s="80"/>
      <c r="L11" s="80">
        <f>D11*126</f>
        <v>252</v>
      </c>
      <c r="M11" s="80"/>
      <c r="N11" s="80">
        <f>D11*252</f>
        <v>504</v>
      </c>
      <c r="O11" s="80"/>
      <c r="P11" s="80">
        <f>D11*462</f>
        <v>924</v>
      </c>
      <c r="Q11" s="80"/>
      <c r="R11" s="80">
        <f>D11*792</f>
        <v>1584</v>
      </c>
      <c r="S11" s="80"/>
      <c r="T11" s="80">
        <f>D11*1287</f>
        <v>2574</v>
      </c>
      <c r="U11" s="80"/>
      <c r="V11" s="80">
        <f>D11*2002</f>
        <v>4004</v>
      </c>
      <c r="W11" s="80"/>
      <c r="X11" s="80">
        <f>D11*3003</f>
        <v>6006</v>
      </c>
      <c r="Y11" s="178"/>
    </row>
    <row r="12" spans="1:25" ht="12" customHeight="1">
      <c r="B12" s="149">
        <v>2</v>
      </c>
      <c r="C12" s="85"/>
      <c r="D12" s="80">
        <f>SUM(D11*2)</f>
        <v>4</v>
      </c>
      <c r="E12" s="80"/>
      <c r="F12" s="80">
        <f t="shared" ref="F12:F20" si="0">D12*6</f>
        <v>24</v>
      </c>
      <c r="G12" s="80"/>
      <c r="H12" s="80">
        <f t="shared" ref="H12:H20" si="1">D12*23</f>
        <v>92</v>
      </c>
      <c r="I12" s="80"/>
      <c r="J12" s="80">
        <f t="shared" ref="J12" si="2">SUM(J11*2)</f>
        <v>224</v>
      </c>
      <c r="K12" s="80"/>
      <c r="L12" s="80">
        <f t="shared" ref="L12:L20" si="3">D12*126</f>
        <v>504</v>
      </c>
      <c r="M12" s="80"/>
      <c r="N12" s="80">
        <f t="shared" ref="N12:N20" si="4">D12*252</f>
        <v>1008</v>
      </c>
      <c r="O12" s="80"/>
      <c r="P12" s="80">
        <f t="shared" ref="P12:P20" si="5">D12*492</f>
        <v>1968</v>
      </c>
      <c r="Q12" s="80"/>
      <c r="R12" s="80">
        <f t="shared" ref="R12:R20" si="6">D12*792</f>
        <v>3168</v>
      </c>
      <c r="S12" s="80"/>
      <c r="T12" s="80">
        <f t="shared" ref="T12:T20" si="7">D12*1287</f>
        <v>5148</v>
      </c>
      <c r="U12" s="80"/>
      <c r="V12" s="80">
        <f t="shared" ref="V12:V20" si="8">D12*2002</f>
        <v>8008</v>
      </c>
      <c r="W12" s="80"/>
      <c r="X12" s="80">
        <f t="shared" ref="X12:X20" si="9">D12*3003</f>
        <v>12012</v>
      </c>
      <c r="Y12" s="178"/>
    </row>
    <row r="13" spans="1:25" ht="12" customHeight="1">
      <c r="B13" s="149">
        <v>3</v>
      </c>
      <c r="C13" s="85"/>
      <c r="D13" s="80">
        <f>SUM(D11*3)</f>
        <v>6</v>
      </c>
      <c r="E13" s="80"/>
      <c r="F13" s="80">
        <f t="shared" si="0"/>
        <v>36</v>
      </c>
      <c r="G13" s="80"/>
      <c r="H13" s="80">
        <f t="shared" si="1"/>
        <v>138</v>
      </c>
      <c r="I13" s="80"/>
      <c r="J13" s="80">
        <f t="shared" ref="J13" si="10">SUM(J11*3)</f>
        <v>336</v>
      </c>
      <c r="K13" s="80"/>
      <c r="L13" s="80">
        <f t="shared" si="3"/>
        <v>756</v>
      </c>
      <c r="M13" s="80"/>
      <c r="N13" s="80">
        <f t="shared" si="4"/>
        <v>1512</v>
      </c>
      <c r="O13" s="80"/>
      <c r="P13" s="80">
        <f t="shared" si="5"/>
        <v>2952</v>
      </c>
      <c r="Q13" s="80"/>
      <c r="R13" s="80">
        <f t="shared" si="6"/>
        <v>4752</v>
      </c>
      <c r="S13" s="80"/>
      <c r="T13" s="80">
        <f t="shared" si="7"/>
        <v>7722</v>
      </c>
      <c r="U13" s="80"/>
      <c r="V13" s="80">
        <f t="shared" si="8"/>
        <v>12012</v>
      </c>
      <c r="W13" s="80"/>
      <c r="X13" s="80">
        <f t="shared" si="9"/>
        <v>18018</v>
      </c>
      <c r="Y13" s="178"/>
    </row>
    <row r="14" spans="1:25" ht="12" customHeight="1">
      <c r="B14" s="149">
        <v>4</v>
      </c>
      <c r="C14" s="85"/>
      <c r="D14" s="80">
        <f>SUM(D11*4)</f>
        <v>8</v>
      </c>
      <c r="E14" s="80"/>
      <c r="F14" s="80">
        <f t="shared" si="0"/>
        <v>48</v>
      </c>
      <c r="G14" s="80"/>
      <c r="H14" s="80">
        <f t="shared" si="1"/>
        <v>184</v>
      </c>
      <c r="I14" s="80"/>
      <c r="J14" s="80">
        <f t="shared" ref="J14" si="11">SUM(J11*4)</f>
        <v>448</v>
      </c>
      <c r="K14" s="80"/>
      <c r="L14" s="80">
        <f t="shared" si="3"/>
        <v>1008</v>
      </c>
      <c r="M14" s="80"/>
      <c r="N14" s="80">
        <f t="shared" si="4"/>
        <v>2016</v>
      </c>
      <c r="O14" s="80"/>
      <c r="P14" s="80">
        <f t="shared" si="5"/>
        <v>3936</v>
      </c>
      <c r="Q14" s="80"/>
      <c r="R14" s="80">
        <f t="shared" si="6"/>
        <v>6336</v>
      </c>
      <c r="S14" s="80"/>
      <c r="T14" s="80">
        <f t="shared" si="7"/>
        <v>10296</v>
      </c>
      <c r="U14" s="80"/>
      <c r="V14" s="80">
        <f t="shared" si="8"/>
        <v>16016</v>
      </c>
      <c r="W14" s="80"/>
      <c r="X14" s="80">
        <f t="shared" si="9"/>
        <v>24024</v>
      </c>
      <c r="Y14" s="178"/>
    </row>
    <row r="15" spans="1:25" ht="12" customHeight="1">
      <c r="B15" s="149">
        <v>5</v>
      </c>
      <c r="C15" s="85"/>
      <c r="D15" s="80">
        <f>SUM(D11*5)</f>
        <v>10</v>
      </c>
      <c r="E15" s="80"/>
      <c r="F15" s="80">
        <f t="shared" si="0"/>
        <v>60</v>
      </c>
      <c r="G15" s="80"/>
      <c r="H15" s="80">
        <f t="shared" si="1"/>
        <v>230</v>
      </c>
      <c r="I15" s="80"/>
      <c r="J15" s="80">
        <f t="shared" ref="J15" si="12">SUM(J11*5)</f>
        <v>560</v>
      </c>
      <c r="K15" s="80"/>
      <c r="L15" s="80">
        <f t="shared" si="3"/>
        <v>1260</v>
      </c>
      <c r="M15" s="80"/>
      <c r="N15" s="80">
        <f t="shared" si="4"/>
        <v>2520</v>
      </c>
      <c r="O15" s="80"/>
      <c r="P15" s="80">
        <f t="shared" si="5"/>
        <v>4920</v>
      </c>
      <c r="Q15" s="80"/>
      <c r="R15" s="80">
        <f t="shared" si="6"/>
        <v>7920</v>
      </c>
      <c r="S15" s="80"/>
      <c r="T15" s="80">
        <f t="shared" si="7"/>
        <v>12870</v>
      </c>
      <c r="U15" s="80"/>
      <c r="V15" s="80">
        <f t="shared" si="8"/>
        <v>20020</v>
      </c>
      <c r="W15" s="80"/>
      <c r="X15" s="80">
        <f t="shared" si="9"/>
        <v>30030</v>
      </c>
      <c r="Y15" s="178"/>
    </row>
    <row r="16" spans="1:25" ht="12" customHeight="1">
      <c r="B16" s="149">
        <v>6</v>
      </c>
      <c r="C16" s="85"/>
      <c r="D16" s="80">
        <f>SUM(D11*6)</f>
        <v>12</v>
      </c>
      <c r="E16" s="80"/>
      <c r="F16" s="80">
        <f t="shared" si="0"/>
        <v>72</v>
      </c>
      <c r="G16" s="80"/>
      <c r="H16" s="80">
        <f t="shared" si="1"/>
        <v>276</v>
      </c>
      <c r="I16" s="80"/>
      <c r="J16" s="80">
        <f t="shared" ref="J16" si="13">SUM(J11*6)</f>
        <v>672</v>
      </c>
      <c r="K16" s="80"/>
      <c r="L16" s="80">
        <f t="shared" si="3"/>
        <v>1512</v>
      </c>
      <c r="M16" s="80"/>
      <c r="N16" s="80">
        <f t="shared" si="4"/>
        <v>3024</v>
      </c>
      <c r="O16" s="80"/>
      <c r="P16" s="80">
        <f t="shared" si="5"/>
        <v>5904</v>
      </c>
      <c r="Q16" s="80"/>
      <c r="R16" s="80">
        <f t="shared" si="6"/>
        <v>9504</v>
      </c>
      <c r="S16" s="80"/>
      <c r="T16" s="80">
        <f t="shared" si="7"/>
        <v>15444</v>
      </c>
      <c r="U16" s="80"/>
      <c r="V16" s="80">
        <f t="shared" si="8"/>
        <v>24024</v>
      </c>
      <c r="W16" s="80"/>
      <c r="X16" s="80">
        <f t="shared" si="9"/>
        <v>36036</v>
      </c>
      <c r="Y16" s="178"/>
    </row>
    <row r="17" spans="2:25" ht="12" customHeight="1">
      <c r="B17" s="149">
        <v>7</v>
      </c>
      <c r="C17" s="85"/>
      <c r="D17" s="80">
        <f>SUM(D11*7)</f>
        <v>14</v>
      </c>
      <c r="E17" s="80"/>
      <c r="F17" s="80">
        <f t="shared" si="0"/>
        <v>84</v>
      </c>
      <c r="G17" s="80"/>
      <c r="H17" s="80">
        <f t="shared" si="1"/>
        <v>322</v>
      </c>
      <c r="I17" s="80"/>
      <c r="J17" s="80">
        <f t="shared" ref="J17" si="14">SUM(J11*7)</f>
        <v>784</v>
      </c>
      <c r="K17" s="80"/>
      <c r="L17" s="80">
        <f t="shared" si="3"/>
        <v>1764</v>
      </c>
      <c r="M17" s="80"/>
      <c r="N17" s="80">
        <f t="shared" si="4"/>
        <v>3528</v>
      </c>
      <c r="O17" s="80"/>
      <c r="P17" s="80">
        <f t="shared" si="5"/>
        <v>6888</v>
      </c>
      <c r="Q17" s="80"/>
      <c r="R17" s="80">
        <f t="shared" si="6"/>
        <v>11088</v>
      </c>
      <c r="S17" s="80"/>
      <c r="T17" s="80">
        <f t="shared" si="7"/>
        <v>18018</v>
      </c>
      <c r="U17" s="80"/>
      <c r="V17" s="80">
        <f t="shared" si="8"/>
        <v>28028</v>
      </c>
      <c r="W17" s="80"/>
      <c r="X17" s="80">
        <f t="shared" si="9"/>
        <v>42042</v>
      </c>
      <c r="Y17" s="178"/>
    </row>
    <row r="18" spans="2:25" ht="12" customHeight="1">
      <c r="B18" s="149">
        <v>8</v>
      </c>
      <c r="C18" s="85"/>
      <c r="D18" s="80">
        <f>SUM(D11*8)</f>
        <v>16</v>
      </c>
      <c r="E18" s="80"/>
      <c r="F18" s="80">
        <f t="shared" si="0"/>
        <v>96</v>
      </c>
      <c r="G18" s="80"/>
      <c r="H18" s="80">
        <f t="shared" si="1"/>
        <v>368</v>
      </c>
      <c r="I18" s="80"/>
      <c r="J18" s="80">
        <f t="shared" ref="J18" si="15">SUM(J11*8)</f>
        <v>896</v>
      </c>
      <c r="K18" s="80"/>
      <c r="L18" s="80">
        <f t="shared" si="3"/>
        <v>2016</v>
      </c>
      <c r="M18" s="80"/>
      <c r="N18" s="80">
        <f t="shared" si="4"/>
        <v>4032</v>
      </c>
      <c r="O18" s="80"/>
      <c r="P18" s="80">
        <f t="shared" si="5"/>
        <v>7872</v>
      </c>
      <c r="Q18" s="80"/>
      <c r="R18" s="80">
        <f t="shared" si="6"/>
        <v>12672</v>
      </c>
      <c r="S18" s="80"/>
      <c r="T18" s="80">
        <f t="shared" si="7"/>
        <v>20592</v>
      </c>
      <c r="U18" s="80"/>
      <c r="V18" s="80">
        <f t="shared" si="8"/>
        <v>32032</v>
      </c>
      <c r="W18" s="80"/>
      <c r="X18" s="80">
        <f t="shared" si="9"/>
        <v>48048</v>
      </c>
      <c r="Y18" s="178"/>
    </row>
    <row r="19" spans="2:25" ht="12" customHeight="1">
      <c r="B19" s="151">
        <v>9</v>
      </c>
      <c r="C19" s="96"/>
      <c r="D19" s="80">
        <f>SUM(D11*9)</f>
        <v>18</v>
      </c>
      <c r="E19" s="80"/>
      <c r="F19" s="80">
        <f t="shared" si="0"/>
        <v>108</v>
      </c>
      <c r="G19" s="80"/>
      <c r="H19" s="80">
        <f t="shared" si="1"/>
        <v>414</v>
      </c>
      <c r="I19" s="80"/>
      <c r="J19" s="80">
        <f t="shared" ref="J19" si="16">SUM(J11*9)</f>
        <v>1008</v>
      </c>
      <c r="K19" s="80"/>
      <c r="L19" s="80">
        <f t="shared" si="3"/>
        <v>2268</v>
      </c>
      <c r="M19" s="80"/>
      <c r="N19" s="80">
        <f t="shared" si="4"/>
        <v>4536</v>
      </c>
      <c r="O19" s="80"/>
      <c r="P19" s="80">
        <f t="shared" si="5"/>
        <v>8856</v>
      </c>
      <c r="Q19" s="80"/>
      <c r="R19" s="80">
        <f t="shared" si="6"/>
        <v>14256</v>
      </c>
      <c r="S19" s="80"/>
      <c r="T19" s="80">
        <f t="shared" si="7"/>
        <v>23166</v>
      </c>
      <c r="U19" s="80"/>
      <c r="V19" s="80">
        <f t="shared" si="8"/>
        <v>36036</v>
      </c>
      <c r="W19" s="80"/>
      <c r="X19" s="80">
        <f t="shared" si="9"/>
        <v>54054</v>
      </c>
      <c r="Y19" s="178"/>
    </row>
    <row r="20" spans="2:25" ht="12" customHeight="1">
      <c r="B20" s="150">
        <v>10</v>
      </c>
      <c r="C20" s="87"/>
      <c r="D20" s="88">
        <f>SUM(D11*10)</f>
        <v>20</v>
      </c>
      <c r="E20" s="88"/>
      <c r="F20" s="88">
        <f t="shared" si="0"/>
        <v>120</v>
      </c>
      <c r="G20" s="88"/>
      <c r="H20" s="88">
        <f t="shared" si="1"/>
        <v>460</v>
      </c>
      <c r="I20" s="88"/>
      <c r="J20" s="88">
        <f t="shared" ref="J20" si="17">SUM(J11*10)</f>
        <v>1120</v>
      </c>
      <c r="K20" s="88"/>
      <c r="L20" s="88">
        <f t="shared" si="3"/>
        <v>2520</v>
      </c>
      <c r="M20" s="88"/>
      <c r="N20" s="88">
        <f t="shared" si="4"/>
        <v>5040</v>
      </c>
      <c r="O20" s="88"/>
      <c r="P20" s="88">
        <f t="shared" si="5"/>
        <v>9840</v>
      </c>
      <c r="Q20" s="88"/>
      <c r="R20" s="88">
        <f t="shared" si="6"/>
        <v>15840</v>
      </c>
      <c r="S20" s="88"/>
      <c r="T20" s="88">
        <f t="shared" si="7"/>
        <v>25740</v>
      </c>
      <c r="U20" s="88"/>
      <c r="V20" s="88">
        <f t="shared" si="8"/>
        <v>40040</v>
      </c>
      <c r="W20" s="88"/>
      <c r="X20" s="88">
        <f t="shared" si="9"/>
        <v>60060</v>
      </c>
      <c r="Y20" s="179"/>
    </row>
    <row r="21" spans="2:25" ht="12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</row>
    <row r="22" spans="2:25" ht="12" customHeight="1"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2:25" ht="20.100000000000001" customHeight="1">
      <c r="B23" s="21"/>
      <c r="C23" s="22"/>
      <c r="D23" s="22"/>
      <c r="E23" s="22"/>
      <c r="F23" s="22"/>
      <c r="G23" s="22"/>
      <c r="H23" s="22"/>
      <c r="I23" s="22"/>
      <c r="J23" s="157" t="s">
        <v>12</v>
      </c>
      <c r="K23" s="158"/>
      <c r="L23" s="158"/>
      <c r="M23" s="158"/>
      <c r="N23" s="158"/>
      <c r="O23" s="158"/>
      <c r="P23" s="158"/>
      <c r="Q23" s="159"/>
      <c r="R23" s="22"/>
      <c r="S23" s="22"/>
      <c r="T23" s="22"/>
      <c r="U23" s="22"/>
      <c r="V23" s="22"/>
      <c r="W23" s="22"/>
      <c r="X23" s="22"/>
      <c r="Y23" s="23"/>
    </row>
    <row r="24" spans="2:25" ht="20.100000000000001" customHeight="1">
      <c r="B24" s="21"/>
      <c r="C24" s="22"/>
      <c r="D24" s="22"/>
      <c r="E24" s="22"/>
      <c r="F24" s="22"/>
      <c r="G24" s="22"/>
      <c r="H24" s="22"/>
      <c r="I24" s="22"/>
      <c r="J24" s="160" t="s">
        <v>0</v>
      </c>
      <c r="K24" s="161"/>
      <c r="L24" s="161"/>
      <c r="M24" s="161"/>
      <c r="N24" s="161"/>
      <c r="O24" s="164">
        <v>10</v>
      </c>
      <c r="P24" s="164"/>
      <c r="Q24" s="165"/>
      <c r="R24" s="22"/>
      <c r="S24" s="22"/>
      <c r="T24" s="22"/>
      <c r="U24" s="22"/>
      <c r="V24" s="22"/>
      <c r="W24" s="22"/>
      <c r="X24" s="22"/>
      <c r="Y24" s="23"/>
    </row>
    <row r="25" spans="2:25" ht="20.100000000000001" customHeight="1">
      <c r="B25" s="21"/>
      <c r="C25" s="22"/>
      <c r="D25" s="22"/>
      <c r="E25" s="22"/>
      <c r="F25" s="22"/>
      <c r="G25" s="22"/>
      <c r="H25" s="22"/>
      <c r="I25" s="22"/>
      <c r="J25" s="162" t="s">
        <v>1</v>
      </c>
      <c r="K25" s="163"/>
      <c r="L25" s="163"/>
      <c r="M25" s="163"/>
      <c r="N25" s="163"/>
      <c r="O25" s="155">
        <v>6</v>
      </c>
      <c r="P25" s="155"/>
      <c r="Q25" s="156"/>
      <c r="R25" s="22"/>
      <c r="S25" s="22"/>
      <c r="T25" s="22"/>
      <c r="U25" s="22"/>
      <c r="V25" s="22"/>
      <c r="W25" s="22"/>
      <c r="X25" s="22"/>
      <c r="Y25" s="23"/>
    </row>
    <row r="26" spans="2:25" ht="20.100000000000001" customHeight="1">
      <c r="B26" s="21"/>
      <c r="C26" s="22"/>
      <c r="D26" s="22"/>
      <c r="E26" s="22"/>
      <c r="F26" s="22"/>
      <c r="G26" s="22"/>
      <c r="H26" s="22"/>
      <c r="I26" s="22"/>
      <c r="J26" s="162" t="s">
        <v>4</v>
      </c>
      <c r="K26" s="163"/>
      <c r="L26" s="163"/>
      <c r="M26" s="163"/>
      <c r="N26" s="163"/>
      <c r="O26" s="155">
        <v>18</v>
      </c>
      <c r="P26" s="155"/>
      <c r="Q26" s="156"/>
      <c r="R26" s="22"/>
      <c r="S26" s="22"/>
      <c r="T26" s="22"/>
      <c r="U26" s="22"/>
      <c r="V26" s="22"/>
      <c r="W26" s="22"/>
      <c r="X26" s="22"/>
      <c r="Y26" s="23"/>
    </row>
    <row r="27" spans="2:25" ht="20.100000000000001" customHeight="1">
      <c r="B27" s="21"/>
      <c r="C27" s="22"/>
      <c r="D27" s="22"/>
      <c r="E27" s="22"/>
      <c r="F27" s="22"/>
      <c r="G27" s="22"/>
      <c r="H27" s="22"/>
      <c r="I27" s="22"/>
      <c r="J27" s="162" t="s">
        <v>5</v>
      </c>
      <c r="K27" s="163"/>
      <c r="L27" s="163"/>
      <c r="M27" s="163"/>
      <c r="N27" s="163"/>
      <c r="O27" s="171">
        <v>0.35</v>
      </c>
      <c r="P27" s="171"/>
      <c r="Q27" s="172"/>
      <c r="R27" s="22"/>
      <c r="S27" s="22"/>
      <c r="T27" s="22"/>
      <c r="U27" s="22"/>
      <c r="V27" s="22"/>
      <c r="W27" s="22"/>
      <c r="X27" s="22"/>
      <c r="Y27" s="23"/>
    </row>
    <row r="28" spans="2:25" ht="20.100000000000001" customHeight="1">
      <c r="B28" s="21"/>
      <c r="C28" s="22"/>
      <c r="D28" s="22"/>
      <c r="E28" s="22"/>
      <c r="F28" s="22"/>
      <c r="G28" s="22"/>
      <c r="H28" s="22"/>
      <c r="I28" s="22"/>
      <c r="J28" s="160" t="s">
        <v>15</v>
      </c>
      <c r="K28" s="161"/>
      <c r="L28" s="161"/>
      <c r="M28" s="161"/>
      <c r="N28" s="161"/>
      <c r="O28" s="173">
        <f>SUM(O24*(IF(O25=5,'3'!D11,IF(O25=6,'3'!F11,IF(O25=7,'3'!H11,IF(O25=8,'3'!J11,IF(O25=9,'3'!L11,IF(O25=10,'3'!N11,IF(O25=11,'3'!P11,IF(O25=12,'3'!R11,IF(O25=13,'3'!T11,IF(O25=14,'3'!V11,IF(O25=15,'3'!X11,)))))))))))))</f>
        <v>120</v>
      </c>
      <c r="P28" s="173"/>
      <c r="Q28" s="174"/>
      <c r="R28" s="22"/>
      <c r="S28" s="22"/>
      <c r="T28" s="22"/>
      <c r="U28" s="22"/>
      <c r="V28" s="22"/>
      <c r="W28" s="22"/>
      <c r="X28" s="22"/>
      <c r="Y28" s="23"/>
    </row>
    <row r="29" spans="2:25" ht="20.100000000000001" customHeight="1">
      <c r="B29" s="21"/>
      <c r="C29" s="22"/>
      <c r="D29" s="22"/>
      <c r="E29" s="22"/>
      <c r="F29" s="22"/>
      <c r="G29" s="22"/>
      <c r="H29" s="22"/>
      <c r="I29" s="22"/>
      <c r="J29" s="162" t="s">
        <v>8</v>
      </c>
      <c r="K29" s="163"/>
      <c r="L29" s="163"/>
      <c r="M29" s="163"/>
      <c r="N29" s="163"/>
      <c r="O29" s="169">
        <f>SUM(O28+(O28*O27))</f>
        <v>162</v>
      </c>
      <c r="P29" s="169"/>
      <c r="Q29" s="170"/>
      <c r="R29" s="22"/>
      <c r="S29" s="22"/>
      <c r="T29" s="22"/>
      <c r="U29" s="22"/>
      <c r="V29" s="22"/>
      <c r="W29" s="22"/>
      <c r="X29" s="22"/>
      <c r="Y29" s="23"/>
    </row>
    <row r="30" spans="2:25" ht="20.100000000000001" customHeight="1">
      <c r="B30" s="21"/>
      <c r="C30" s="22"/>
      <c r="D30" s="22"/>
      <c r="E30" s="22"/>
      <c r="F30" s="22"/>
      <c r="G30" s="22"/>
      <c r="H30" s="22"/>
      <c r="I30" s="22"/>
      <c r="J30" s="162" t="s">
        <v>6</v>
      </c>
      <c r="K30" s="163"/>
      <c r="L30" s="163"/>
      <c r="M30" s="163"/>
      <c r="N30" s="163"/>
      <c r="O30" s="169">
        <f>SUM(O26*(O28/O26*O27))</f>
        <v>42</v>
      </c>
      <c r="P30" s="169"/>
      <c r="Q30" s="170"/>
      <c r="R30" s="22"/>
      <c r="S30" s="22"/>
      <c r="T30" s="22"/>
      <c r="U30" s="22"/>
      <c r="V30" s="22"/>
      <c r="W30" s="22"/>
      <c r="X30" s="22"/>
      <c r="Y30" s="23"/>
    </row>
    <row r="31" spans="2:25" ht="20.100000000000001" customHeight="1">
      <c r="B31" s="21"/>
      <c r="C31" s="22"/>
      <c r="D31" s="22"/>
      <c r="E31" s="22"/>
      <c r="F31" s="22"/>
      <c r="G31" s="22"/>
      <c r="H31" s="22"/>
      <c r="I31" s="22"/>
      <c r="J31" s="162" t="s">
        <v>14</v>
      </c>
      <c r="K31" s="163"/>
      <c r="L31" s="163"/>
      <c r="M31" s="163"/>
      <c r="N31" s="163"/>
      <c r="O31" s="169">
        <f>O30/O26</f>
        <v>2.3333333333333335</v>
      </c>
      <c r="P31" s="169"/>
      <c r="Q31" s="170"/>
      <c r="R31" s="22"/>
      <c r="S31" s="22"/>
      <c r="T31" s="22"/>
      <c r="U31" s="22"/>
      <c r="V31" s="22"/>
      <c r="W31" s="22"/>
      <c r="X31" s="22"/>
      <c r="Y31" s="23"/>
    </row>
    <row r="32" spans="2:25" ht="20.100000000000001" customHeight="1">
      <c r="B32" s="21"/>
      <c r="C32" s="22"/>
      <c r="D32" s="22"/>
      <c r="E32" s="22"/>
      <c r="F32" s="22"/>
      <c r="G32" s="22"/>
      <c r="H32" s="22"/>
      <c r="I32" s="22"/>
      <c r="J32" s="175" t="s">
        <v>7</v>
      </c>
      <c r="K32" s="176"/>
      <c r="L32" s="176"/>
      <c r="M32" s="176"/>
      <c r="N32" s="176"/>
      <c r="O32" s="167">
        <f>SUM(O28+(O28*O27))/O26</f>
        <v>9</v>
      </c>
      <c r="P32" s="167"/>
      <c r="Q32" s="168"/>
      <c r="R32" s="22"/>
      <c r="S32" s="22"/>
      <c r="T32" s="22"/>
      <c r="U32" s="22"/>
      <c r="V32" s="22"/>
      <c r="W32" s="22"/>
      <c r="X32" s="22"/>
      <c r="Y32" s="23"/>
    </row>
    <row r="33" spans="2:25" ht="12" customHeight="1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3"/>
    </row>
    <row r="34" spans="2:25" ht="12" customHeight="1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3"/>
    </row>
    <row r="35" spans="2:25" ht="12" customHeight="1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3"/>
    </row>
    <row r="36" spans="2:25" ht="12" customHeight="1">
      <c r="B36" s="21"/>
      <c r="C36" s="148" t="s">
        <v>18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23"/>
    </row>
    <row r="37" spans="2:25" ht="12" customHeight="1">
      <c r="B37" s="21"/>
      <c r="C37" s="152" t="s">
        <v>19</v>
      </c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23"/>
    </row>
    <row r="38" spans="2:25" ht="12" customHeight="1">
      <c r="B38" s="21"/>
      <c r="C38" s="153" t="s">
        <v>24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23"/>
    </row>
    <row r="39" spans="2:25" ht="12" customHeight="1">
      <c r="B39" s="21"/>
      <c r="C39" s="154" t="s">
        <v>20</v>
      </c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23"/>
    </row>
    <row r="40" spans="2:25" ht="12" customHeight="1">
      <c r="B40" s="21"/>
      <c r="C40" s="147" t="s">
        <v>25</v>
      </c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23"/>
    </row>
    <row r="41" spans="2:25" ht="12" customHeight="1" thickBot="1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0"/>
    </row>
    <row r="42" spans="2:25" ht="12" customHeight="1"/>
    <row r="43" spans="2:25" ht="12" customHeight="1"/>
    <row r="44" spans="2:25" ht="12" customHeight="1"/>
    <row r="45" spans="2:25" ht="12" customHeight="1"/>
    <row r="46" spans="2:25" ht="12" customHeight="1"/>
    <row r="47" spans="2:25" ht="12" customHeight="1"/>
    <row r="48" spans="2:2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</sheetData>
  <sheetProtection password="8D24" sheet="1" objects="1" scenarios="1" selectLockedCells="1"/>
  <mergeCells count="163">
    <mergeCell ref="T20:U20"/>
    <mergeCell ref="V20:W20"/>
    <mergeCell ref="X20:Y20"/>
    <mergeCell ref="D9:Y9"/>
    <mergeCell ref="J20:K20"/>
    <mergeCell ref="L20:M20"/>
    <mergeCell ref="N20:O20"/>
    <mergeCell ref="P20:Q20"/>
    <mergeCell ref="R20:S20"/>
    <mergeCell ref="T18:U18"/>
    <mergeCell ref="V18:W18"/>
    <mergeCell ref="X18:Y18"/>
    <mergeCell ref="J19:K19"/>
    <mergeCell ref="L19:M19"/>
    <mergeCell ref="N19:O19"/>
    <mergeCell ref="P19:Q19"/>
    <mergeCell ref="R19:S19"/>
    <mergeCell ref="T19:U19"/>
    <mergeCell ref="V19:W19"/>
    <mergeCell ref="X19:Y19"/>
    <mergeCell ref="J18:K18"/>
    <mergeCell ref="L18:M18"/>
    <mergeCell ref="N18:O18"/>
    <mergeCell ref="P18:Q18"/>
    <mergeCell ref="R18:S18"/>
    <mergeCell ref="T16:U16"/>
    <mergeCell ref="V16:W16"/>
    <mergeCell ref="X16:Y16"/>
    <mergeCell ref="J17:K17"/>
    <mergeCell ref="L17:M17"/>
    <mergeCell ref="N17:O17"/>
    <mergeCell ref="P17:Q17"/>
    <mergeCell ref="R17:S17"/>
    <mergeCell ref="T17:U17"/>
    <mergeCell ref="V17:W17"/>
    <mergeCell ref="X17:Y17"/>
    <mergeCell ref="J16:K16"/>
    <mergeCell ref="L16:M16"/>
    <mergeCell ref="N16:O16"/>
    <mergeCell ref="P16:Q16"/>
    <mergeCell ref="R16:S16"/>
    <mergeCell ref="T14:U14"/>
    <mergeCell ref="V14:W14"/>
    <mergeCell ref="X14:Y14"/>
    <mergeCell ref="J15:K15"/>
    <mergeCell ref="L15:M15"/>
    <mergeCell ref="N15:O15"/>
    <mergeCell ref="P15:Q15"/>
    <mergeCell ref="R15:S15"/>
    <mergeCell ref="T15:U15"/>
    <mergeCell ref="V15:W15"/>
    <mergeCell ref="X15:Y15"/>
    <mergeCell ref="J14:K14"/>
    <mergeCell ref="L14:M14"/>
    <mergeCell ref="N14:O14"/>
    <mergeCell ref="P14:Q14"/>
    <mergeCell ref="R14:S14"/>
    <mergeCell ref="T12:U12"/>
    <mergeCell ref="V12:W12"/>
    <mergeCell ref="X12:Y12"/>
    <mergeCell ref="J13:K13"/>
    <mergeCell ref="L13:M13"/>
    <mergeCell ref="N13:O13"/>
    <mergeCell ref="P13:Q13"/>
    <mergeCell ref="R13:S13"/>
    <mergeCell ref="T13:U13"/>
    <mergeCell ref="V13:W13"/>
    <mergeCell ref="X13:Y13"/>
    <mergeCell ref="J12:K12"/>
    <mergeCell ref="L12:M12"/>
    <mergeCell ref="N12:O12"/>
    <mergeCell ref="P12:Q12"/>
    <mergeCell ref="R12:S12"/>
    <mergeCell ref="T10:U10"/>
    <mergeCell ref="V10:W10"/>
    <mergeCell ref="X10:Y10"/>
    <mergeCell ref="J11:K11"/>
    <mergeCell ref="L11:M11"/>
    <mergeCell ref="N11:O11"/>
    <mergeCell ref="P11:Q11"/>
    <mergeCell ref="R11:S11"/>
    <mergeCell ref="T11:U11"/>
    <mergeCell ref="V11:W11"/>
    <mergeCell ref="X11:Y11"/>
    <mergeCell ref="J10:K10"/>
    <mergeCell ref="L10:M10"/>
    <mergeCell ref="N10:O10"/>
    <mergeCell ref="P10:Q10"/>
    <mergeCell ref="R10:S10"/>
    <mergeCell ref="O32:Q32"/>
    <mergeCell ref="O29:Q29"/>
    <mergeCell ref="O30:Q30"/>
    <mergeCell ref="O31:Q31"/>
    <mergeCell ref="O27:Q27"/>
    <mergeCell ref="O28:Q28"/>
    <mergeCell ref="J27:N27"/>
    <mergeCell ref="J28:N28"/>
    <mergeCell ref="J29:N29"/>
    <mergeCell ref="J32:N32"/>
    <mergeCell ref="B13:C13"/>
    <mergeCell ref="D10:E10"/>
    <mergeCell ref="F10:G10"/>
    <mergeCell ref="H10:I10"/>
    <mergeCell ref="B12:C12"/>
    <mergeCell ref="D12:E12"/>
    <mergeCell ref="F12:G12"/>
    <mergeCell ref="H12:I12"/>
    <mergeCell ref="B11:C11"/>
    <mergeCell ref="D11:E11"/>
    <mergeCell ref="F11:G11"/>
    <mergeCell ref="H11:I11"/>
    <mergeCell ref="D13:E13"/>
    <mergeCell ref="F13:G13"/>
    <mergeCell ref="H13:I13"/>
    <mergeCell ref="B9:C10"/>
    <mergeCell ref="C37:X37"/>
    <mergeCell ref="C38:X38"/>
    <mergeCell ref="C39:X39"/>
    <mergeCell ref="H14:I14"/>
    <mergeCell ref="B17:C17"/>
    <mergeCell ref="D17:E17"/>
    <mergeCell ref="F17:G17"/>
    <mergeCell ref="H17:I17"/>
    <mergeCell ref="B16:C16"/>
    <mergeCell ref="D16:E16"/>
    <mergeCell ref="F16:G16"/>
    <mergeCell ref="H16:I16"/>
    <mergeCell ref="B14:C14"/>
    <mergeCell ref="D14:E14"/>
    <mergeCell ref="O25:Q25"/>
    <mergeCell ref="J23:Q23"/>
    <mergeCell ref="J24:N24"/>
    <mergeCell ref="J25:N25"/>
    <mergeCell ref="J26:N26"/>
    <mergeCell ref="O24:Q24"/>
    <mergeCell ref="O26:Q26"/>
    <mergeCell ref="F14:G14"/>
    <mergeCell ref="J30:N30"/>
    <mergeCell ref="J31:N31"/>
    <mergeCell ref="B5:E5"/>
    <mergeCell ref="G5:J5"/>
    <mergeCell ref="L5:O5"/>
    <mergeCell ref="Q5:T5"/>
    <mergeCell ref="V5:Y5"/>
    <mergeCell ref="B2:Y2"/>
    <mergeCell ref="C40:X40"/>
    <mergeCell ref="C36:X36"/>
    <mergeCell ref="B18:C18"/>
    <mergeCell ref="D18:E18"/>
    <mergeCell ref="F18:G18"/>
    <mergeCell ref="H18:I18"/>
    <mergeCell ref="B15:C15"/>
    <mergeCell ref="D15:E15"/>
    <mergeCell ref="F15:G15"/>
    <mergeCell ref="H15:I15"/>
    <mergeCell ref="B20:C20"/>
    <mergeCell ref="D20:E20"/>
    <mergeCell ref="F20:G20"/>
    <mergeCell ref="H20:I20"/>
    <mergeCell ref="B19:C19"/>
    <mergeCell ref="D19:E19"/>
    <mergeCell ref="F19:G19"/>
    <mergeCell ref="H19:I19"/>
  </mergeCells>
  <hyperlinks>
    <hyperlink ref="B5:E5" location="'1'!A1" tooltip="MEGA-SENA" display="MEGA-SENA"/>
    <hyperlink ref="G5:J5" location="'2'!A1" tooltip="DUPLA-SENA" display="DUPLA-SENA"/>
    <hyperlink ref="L5:O5" location="'3'!A1" tooltip="QUINA" display="QUINA"/>
    <hyperlink ref="Q5:T5" location="'4'!A1" tooltip="LOTOFÁCIL" display="LOTOFÁCIL"/>
    <hyperlink ref="V5:Y5" location="'5'!A1" tooltip="LOTOFÁCIL" display="DIA DE SORTE"/>
    <hyperlink ref="C38:X38" r:id="rId1" tooltip="Clique para acessar o site da SL Consultoria Empresarial" display="www.consultoriasl.com.br"/>
    <hyperlink ref="C38" r:id="rId2"/>
  </hyperlinks>
  <pageMargins left="0.11811023622047244" right="0.11811023622047244" top="0.11811023622047244" bottom="0.11811023622047244" header="0" footer="0"/>
  <pageSetup paperSize="9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900CC"/>
  </sheetPr>
  <dimension ref="A1:Y148"/>
  <sheetViews>
    <sheetView showGridLines="0" showRowColHeaders="0" workbookViewId="0">
      <selection activeCell="V5" sqref="V5:Y5"/>
    </sheetView>
  </sheetViews>
  <sheetFormatPr defaultRowHeight="12"/>
  <cols>
    <col min="1" max="1" width="2.7109375" style="2" customWidth="1"/>
    <col min="2" max="25" width="5.7109375" style="2" customWidth="1"/>
    <col min="26" max="26" width="2.7109375" style="2" customWidth="1"/>
    <col min="27" max="16384" width="9.140625" style="2"/>
  </cols>
  <sheetData>
    <row r="1" spans="1:25" ht="12" customHeight="1">
      <c r="B1" s="3"/>
      <c r="C1" s="3"/>
      <c r="D1" s="3"/>
      <c r="E1" s="3"/>
      <c r="F1" s="3"/>
      <c r="G1" s="3"/>
      <c r="T1" s="3"/>
      <c r="U1" s="3"/>
      <c r="V1" s="3"/>
      <c r="W1" s="3"/>
      <c r="X1" s="3"/>
      <c r="Y1" s="3"/>
    </row>
    <row r="2" spans="1:25" ht="20.100000000000001" customHeight="1">
      <c r="A2" s="3"/>
      <c r="B2" s="82" t="s">
        <v>17</v>
      </c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2"/>
      <c r="U2" s="82"/>
      <c r="V2" s="82"/>
      <c r="W2" s="82"/>
      <c r="X2" s="82"/>
      <c r="Y2" s="82"/>
    </row>
    <row r="3" spans="1:25" ht="12" customHeight="1">
      <c r="B3" s="3"/>
      <c r="C3" s="3"/>
      <c r="D3" s="3"/>
      <c r="E3" s="3"/>
      <c r="F3" s="3"/>
      <c r="G3" s="3"/>
      <c r="T3" s="3"/>
      <c r="U3" s="3"/>
      <c r="V3" s="3"/>
      <c r="W3" s="3"/>
      <c r="X3" s="3"/>
      <c r="Y3" s="3"/>
    </row>
    <row r="4" spans="1:25" ht="12" customHeight="1" thickBot="1"/>
    <row r="5" spans="1:25" ht="20.100000000000001" customHeight="1" thickBot="1">
      <c r="B5" s="112" t="s">
        <v>10</v>
      </c>
      <c r="C5" s="113"/>
      <c r="D5" s="113"/>
      <c r="E5" s="114"/>
      <c r="F5" s="44"/>
      <c r="G5" s="71" t="s">
        <v>16</v>
      </c>
      <c r="H5" s="72"/>
      <c r="I5" s="72"/>
      <c r="J5" s="73"/>
      <c r="K5" s="44"/>
      <c r="L5" s="74" t="s">
        <v>12</v>
      </c>
      <c r="M5" s="75"/>
      <c r="N5" s="75"/>
      <c r="O5" s="76"/>
      <c r="P5" s="44"/>
      <c r="Q5" s="181" t="s">
        <v>13</v>
      </c>
      <c r="R5" s="182"/>
      <c r="S5" s="182"/>
      <c r="T5" s="183"/>
      <c r="U5" s="43"/>
      <c r="V5" s="55" t="s">
        <v>22</v>
      </c>
      <c r="W5" s="56"/>
      <c r="X5" s="56"/>
      <c r="Y5" s="57"/>
    </row>
    <row r="6" spans="1:25" ht="12" customHeight="1"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40"/>
      <c r="R6" s="40"/>
      <c r="S6" s="40"/>
      <c r="T6" s="40"/>
      <c r="U6" s="40"/>
      <c r="V6" s="40"/>
      <c r="W6" s="32"/>
      <c r="X6" s="32"/>
      <c r="Y6" s="33"/>
    </row>
    <row r="7" spans="1:25" ht="12" customHeight="1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</row>
    <row r="8" spans="1:25" ht="12" customHeight="1">
      <c r="B8" s="37"/>
      <c r="C8" s="38"/>
      <c r="D8" s="38"/>
      <c r="E8" s="38"/>
      <c r="F8" s="38"/>
      <c r="G8" s="38"/>
      <c r="H8" s="38"/>
      <c r="I8" s="93" t="s">
        <v>3</v>
      </c>
      <c r="J8" s="94"/>
      <c r="K8" s="91" t="s">
        <v>2</v>
      </c>
      <c r="L8" s="91"/>
      <c r="M8" s="91"/>
      <c r="N8" s="91"/>
      <c r="O8" s="91"/>
      <c r="P8" s="91"/>
      <c r="Q8" s="91"/>
      <c r="R8" s="92"/>
      <c r="S8" s="38"/>
      <c r="T8" s="38"/>
      <c r="U8" s="38"/>
      <c r="V8" s="38"/>
      <c r="W8" s="38"/>
      <c r="X8" s="38"/>
      <c r="Y8" s="39"/>
    </row>
    <row r="9" spans="1:25" ht="12" customHeight="1">
      <c r="B9" s="37"/>
      <c r="C9" s="38"/>
      <c r="D9" s="38"/>
      <c r="E9" s="38"/>
      <c r="F9" s="38"/>
      <c r="G9" s="38"/>
      <c r="H9" s="38"/>
      <c r="I9" s="95"/>
      <c r="J9" s="96"/>
      <c r="K9" s="85">
        <v>15</v>
      </c>
      <c r="L9" s="85"/>
      <c r="M9" s="85">
        <v>16</v>
      </c>
      <c r="N9" s="85"/>
      <c r="O9" s="85">
        <v>17</v>
      </c>
      <c r="P9" s="85"/>
      <c r="Q9" s="85">
        <v>18</v>
      </c>
      <c r="R9" s="90"/>
      <c r="S9" s="38"/>
      <c r="T9" s="38"/>
      <c r="U9" s="38"/>
      <c r="V9" s="38"/>
      <c r="W9" s="38"/>
      <c r="X9" s="38"/>
      <c r="Y9" s="39"/>
    </row>
    <row r="10" spans="1:25" ht="12" customHeight="1">
      <c r="B10" s="37"/>
      <c r="C10" s="38"/>
      <c r="D10" s="38"/>
      <c r="E10" s="38"/>
      <c r="F10" s="38"/>
      <c r="G10" s="38"/>
      <c r="H10" s="38"/>
      <c r="I10" s="84">
        <v>1</v>
      </c>
      <c r="J10" s="85"/>
      <c r="K10" s="80">
        <v>2.5</v>
      </c>
      <c r="L10" s="80"/>
      <c r="M10" s="80">
        <f>K10*16</f>
        <v>40</v>
      </c>
      <c r="N10" s="80"/>
      <c r="O10" s="80">
        <f>K10*136</f>
        <v>340</v>
      </c>
      <c r="P10" s="80"/>
      <c r="Q10" s="80">
        <f>K10*816</f>
        <v>2040</v>
      </c>
      <c r="R10" s="81"/>
      <c r="S10" s="38"/>
      <c r="T10" s="38"/>
      <c r="U10" s="38"/>
      <c r="V10" s="38"/>
      <c r="W10" s="38"/>
      <c r="X10" s="38"/>
      <c r="Y10" s="39"/>
    </row>
    <row r="11" spans="1:25" ht="12" customHeight="1">
      <c r="B11" s="37"/>
      <c r="C11" s="38"/>
      <c r="D11" s="38"/>
      <c r="E11" s="38"/>
      <c r="F11" s="38"/>
      <c r="G11" s="38"/>
      <c r="H11" s="38"/>
      <c r="I11" s="84">
        <v>2</v>
      </c>
      <c r="J11" s="85"/>
      <c r="K11" s="80">
        <f>SUM(K10*2)</f>
        <v>5</v>
      </c>
      <c r="L11" s="80"/>
      <c r="M11" s="80">
        <f>SUM(M10*2)</f>
        <v>80</v>
      </c>
      <c r="N11" s="80"/>
      <c r="O11" s="80">
        <f>SUM(O10*2)</f>
        <v>680</v>
      </c>
      <c r="P11" s="80"/>
      <c r="Q11" s="80">
        <f>SUM(Q10*2)</f>
        <v>4080</v>
      </c>
      <c r="R11" s="81"/>
      <c r="S11" s="38"/>
      <c r="T11" s="38"/>
      <c r="U11" s="38"/>
      <c r="V11" s="38"/>
      <c r="W11" s="38"/>
      <c r="X11" s="38"/>
      <c r="Y11" s="39"/>
    </row>
    <row r="12" spans="1:25" ht="12" customHeight="1">
      <c r="B12" s="37"/>
      <c r="C12" s="38"/>
      <c r="D12" s="38"/>
      <c r="E12" s="38"/>
      <c r="F12" s="38"/>
      <c r="G12" s="38"/>
      <c r="H12" s="38"/>
      <c r="I12" s="84">
        <v>3</v>
      </c>
      <c r="J12" s="85"/>
      <c r="K12" s="80">
        <f>SUM(K10*3)</f>
        <v>7.5</v>
      </c>
      <c r="L12" s="80"/>
      <c r="M12" s="80">
        <f>SUM(M10*3)</f>
        <v>120</v>
      </c>
      <c r="N12" s="80"/>
      <c r="O12" s="80">
        <f>SUM(O10*3)</f>
        <v>1020</v>
      </c>
      <c r="P12" s="80"/>
      <c r="Q12" s="80">
        <f>SUM(Q10*3)</f>
        <v>6120</v>
      </c>
      <c r="R12" s="81"/>
      <c r="S12" s="38"/>
      <c r="T12" s="38"/>
      <c r="U12" s="38"/>
      <c r="V12" s="38"/>
      <c r="W12" s="38"/>
      <c r="X12" s="38"/>
      <c r="Y12" s="39"/>
    </row>
    <row r="13" spans="1:25" ht="12" customHeight="1">
      <c r="B13" s="37"/>
      <c r="C13" s="38"/>
      <c r="D13" s="38"/>
      <c r="E13" s="38"/>
      <c r="F13" s="38"/>
      <c r="G13" s="38"/>
      <c r="H13" s="38"/>
      <c r="I13" s="84">
        <v>4</v>
      </c>
      <c r="J13" s="85"/>
      <c r="K13" s="80">
        <f>SUM(K10*4)</f>
        <v>10</v>
      </c>
      <c r="L13" s="80"/>
      <c r="M13" s="80">
        <f>SUM(M10*4)</f>
        <v>160</v>
      </c>
      <c r="N13" s="80"/>
      <c r="O13" s="80">
        <f>SUM(O10*4)</f>
        <v>1360</v>
      </c>
      <c r="P13" s="80"/>
      <c r="Q13" s="80">
        <f>SUM(Q10*4)</f>
        <v>8160</v>
      </c>
      <c r="R13" s="81"/>
      <c r="S13" s="38"/>
      <c r="T13" s="38"/>
      <c r="U13" s="38"/>
      <c r="V13" s="38"/>
      <c r="W13" s="38"/>
      <c r="X13" s="38"/>
      <c r="Y13" s="39"/>
    </row>
    <row r="14" spans="1:25" ht="12" customHeight="1">
      <c r="B14" s="37"/>
      <c r="C14" s="38"/>
      <c r="D14" s="38"/>
      <c r="E14" s="38"/>
      <c r="F14" s="38"/>
      <c r="G14" s="38"/>
      <c r="H14" s="38"/>
      <c r="I14" s="84">
        <v>5</v>
      </c>
      <c r="J14" s="85"/>
      <c r="K14" s="80">
        <f>SUM(K10*5)</f>
        <v>12.5</v>
      </c>
      <c r="L14" s="80"/>
      <c r="M14" s="80">
        <f>SUM(M10*5)</f>
        <v>200</v>
      </c>
      <c r="N14" s="80"/>
      <c r="O14" s="80">
        <f>SUM(O10*5)</f>
        <v>1700</v>
      </c>
      <c r="P14" s="80"/>
      <c r="Q14" s="80">
        <f>SUM(Q10*5)</f>
        <v>10200</v>
      </c>
      <c r="R14" s="81"/>
      <c r="S14" s="38"/>
      <c r="T14" s="38"/>
      <c r="U14" s="38"/>
      <c r="V14" s="38"/>
      <c r="W14" s="38"/>
      <c r="X14" s="38"/>
      <c r="Y14" s="39"/>
    </row>
    <row r="15" spans="1:25" ht="12" customHeight="1">
      <c r="B15" s="37"/>
      <c r="C15" s="38"/>
      <c r="D15" s="38"/>
      <c r="E15" s="38"/>
      <c r="F15" s="38"/>
      <c r="G15" s="38"/>
      <c r="H15" s="38"/>
      <c r="I15" s="84">
        <v>6</v>
      </c>
      <c r="J15" s="85"/>
      <c r="K15" s="80">
        <f>SUM(K10*6)</f>
        <v>15</v>
      </c>
      <c r="L15" s="80"/>
      <c r="M15" s="80">
        <f>SUM(M10*6)</f>
        <v>240</v>
      </c>
      <c r="N15" s="80"/>
      <c r="O15" s="80">
        <f>SUM(O10*6)</f>
        <v>2040</v>
      </c>
      <c r="P15" s="80"/>
      <c r="Q15" s="80">
        <f>SUM(Q10*6)</f>
        <v>12240</v>
      </c>
      <c r="R15" s="81"/>
      <c r="S15" s="38"/>
      <c r="T15" s="38"/>
      <c r="U15" s="38"/>
      <c r="V15" s="38"/>
      <c r="W15" s="38"/>
      <c r="X15" s="38"/>
      <c r="Y15" s="39"/>
    </row>
    <row r="16" spans="1:25" ht="12" customHeight="1">
      <c r="B16" s="37"/>
      <c r="C16" s="38"/>
      <c r="D16" s="38"/>
      <c r="E16" s="38"/>
      <c r="F16" s="38"/>
      <c r="G16" s="38"/>
      <c r="H16" s="38"/>
      <c r="I16" s="84">
        <v>7</v>
      </c>
      <c r="J16" s="85"/>
      <c r="K16" s="80">
        <f>SUM(K10*7)</f>
        <v>17.5</v>
      </c>
      <c r="L16" s="80"/>
      <c r="M16" s="80">
        <f>SUM(M10*7)</f>
        <v>280</v>
      </c>
      <c r="N16" s="80"/>
      <c r="O16" s="80">
        <f>SUM(O10*7)</f>
        <v>2380</v>
      </c>
      <c r="P16" s="80"/>
      <c r="Q16" s="80">
        <f>SUM(Q10*7)</f>
        <v>14280</v>
      </c>
      <c r="R16" s="81"/>
      <c r="S16" s="38"/>
      <c r="T16" s="38"/>
      <c r="U16" s="38"/>
      <c r="V16" s="38"/>
      <c r="W16" s="38"/>
      <c r="X16" s="38"/>
      <c r="Y16" s="39"/>
    </row>
    <row r="17" spans="2:25" ht="12" customHeight="1">
      <c r="B17" s="37"/>
      <c r="C17" s="38"/>
      <c r="D17" s="38"/>
      <c r="E17" s="38"/>
      <c r="F17" s="38"/>
      <c r="G17" s="38"/>
      <c r="H17" s="38"/>
      <c r="I17" s="84">
        <v>8</v>
      </c>
      <c r="J17" s="85"/>
      <c r="K17" s="80">
        <f>SUM(K10*8)</f>
        <v>20</v>
      </c>
      <c r="L17" s="80"/>
      <c r="M17" s="80">
        <f>SUM(M10*8)</f>
        <v>320</v>
      </c>
      <c r="N17" s="80"/>
      <c r="O17" s="80">
        <f>SUM(O10*8)</f>
        <v>2720</v>
      </c>
      <c r="P17" s="80"/>
      <c r="Q17" s="80">
        <f>SUM(Q10*8)</f>
        <v>16320</v>
      </c>
      <c r="R17" s="81"/>
      <c r="S17" s="38"/>
      <c r="T17" s="38"/>
      <c r="U17" s="38"/>
      <c r="V17" s="38"/>
      <c r="W17" s="38"/>
      <c r="X17" s="38"/>
      <c r="Y17" s="39"/>
    </row>
    <row r="18" spans="2:25" ht="12" customHeight="1">
      <c r="B18" s="37"/>
      <c r="C18" s="38"/>
      <c r="D18" s="38"/>
      <c r="E18" s="38"/>
      <c r="F18" s="38"/>
      <c r="G18" s="38"/>
      <c r="H18" s="38"/>
      <c r="I18" s="84">
        <v>9</v>
      </c>
      <c r="J18" s="85"/>
      <c r="K18" s="80">
        <f>SUM(K10*9)</f>
        <v>22.5</v>
      </c>
      <c r="L18" s="80"/>
      <c r="M18" s="80">
        <f>SUM(M10*9)</f>
        <v>360</v>
      </c>
      <c r="N18" s="80"/>
      <c r="O18" s="80">
        <f>SUM(O10*9)</f>
        <v>3060</v>
      </c>
      <c r="P18" s="80"/>
      <c r="Q18" s="80">
        <f>SUM(Q10*9)</f>
        <v>18360</v>
      </c>
      <c r="R18" s="81"/>
      <c r="S18" s="38"/>
      <c r="T18" s="38"/>
      <c r="U18" s="38"/>
      <c r="V18" s="38"/>
      <c r="W18" s="38"/>
      <c r="X18" s="38"/>
      <c r="Y18" s="39"/>
    </row>
    <row r="19" spans="2:25" ht="12" customHeight="1">
      <c r="B19" s="37"/>
      <c r="C19" s="38"/>
      <c r="D19" s="38"/>
      <c r="E19" s="38"/>
      <c r="F19" s="38"/>
      <c r="G19" s="38"/>
      <c r="H19" s="38"/>
      <c r="I19" s="86">
        <v>10</v>
      </c>
      <c r="J19" s="87"/>
      <c r="K19" s="88">
        <f>SUM(K10*10)</f>
        <v>25</v>
      </c>
      <c r="L19" s="88"/>
      <c r="M19" s="88">
        <f>SUM(M10*10)</f>
        <v>400</v>
      </c>
      <c r="N19" s="88"/>
      <c r="O19" s="88">
        <f>SUM(O10*10)</f>
        <v>3400</v>
      </c>
      <c r="P19" s="88"/>
      <c r="Q19" s="88">
        <f>SUM(Q10*10)</f>
        <v>20400</v>
      </c>
      <c r="R19" s="89"/>
      <c r="S19" s="38"/>
      <c r="T19" s="38"/>
      <c r="U19" s="38"/>
      <c r="V19" s="38"/>
      <c r="W19" s="38"/>
      <c r="X19" s="38"/>
      <c r="Y19" s="39"/>
    </row>
    <row r="20" spans="2:25" ht="12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2:25" ht="12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</row>
    <row r="22" spans="2:25" ht="12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9"/>
    </row>
    <row r="23" spans="2:25" ht="20.100000000000001" customHeight="1">
      <c r="B23" s="37"/>
      <c r="C23" s="38"/>
      <c r="D23" s="38"/>
      <c r="E23" s="38"/>
      <c r="F23" s="38"/>
      <c r="G23" s="38"/>
      <c r="H23" s="38"/>
      <c r="I23" s="38"/>
      <c r="J23" s="194" t="s">
        <v>13</v>
      </c>
      <c r="K23" s="195"/>
      <c r="L23" s="195"/>
      <c r="M23" s="195"/>
      <c r="N23" s="195"/>
      <c r="O23" s="195"/>
      <c r="P23" s="195"/>
      <c r="Q23" s="196"/>
      <c r="R23" s="38"/>
      <c r="S23" s="38"/>
      <c r="T23" s="38"/>
      <c r="U23" s="38"/>
      <c r="V23" s="38"/>
      <c r="W23" s="38"/>
      <c r="X23" s="38"/>
      <c r="Y23" s="39"/>
    </row>
    <row r="24" spans="2:25" ht="20.100000000000001" customHeight="1">
      <c r="B24" s="37"/>
      <c r="C24" s="38"/>
      <c r="D24" s="38"/>
      <c r="E24" s="38"/>
      <c r="F24" s="38"/>
      <c r="G24" s="38"/>
      <c r="H24" s="38"/>
      <c r="I24" s="38"/>
      <c r="J24" s="197" t="s">
        <v>0</v>
      </c>
      <c r="K24" s="198"/>
      <c r="L24" s="198"/>
      <c r="M24" s="198"/>
      <c r="N24" s="198"/>
      <c r="O24" s="189">
        <v>10</v>
      </c>
      <c r="P24" s="189"/>
      <c r="Q24" s="190"/>
      <c r="R24" s="38"/>
      <c r="S24" s="38"/>
      <c r="T24" s="38"/>
      <c r="U24" s="38"/>
      <c r="V24" s="38"/>
      <c r="W24" s="38"/>
      <c r="X24" s="38"/>
      <c r="Y24" s="39"/>
    </row>
    <row r="25" spans="2:25" ht="20.100000000000001" customHeight="1">
      <c r="B25" s="37"/>
      <c r="C25" s="38"/>
      <c r="D25" s="38"/>
      <c r="E25" s="38"/>
      <c r="F25" s="38"/>
      <c r="G25" s="38"/>
      <c r="H25" s="38"/>
      <c r="I25" s="38"/>
      <c r="J25" s="199" t="s">
        <v>1</v>
      </c>
      <c r="K25" s="200"/>
      <c r="L25" s="200"/>
      <c r="M25" s="200"/>
      <c r="N25" s="200"/>
      <c r="O25" s="191">
        <v>16</v>
      </c>
      <c r="P25" s="192"/>
      <c r="Q25" s="193"/>
      <c r="R25" s="38"/>
      <c r="S25" s="38"/>
      <c r="T25" s="38"/>
      <c r="U25" s="38"/>
      <c r="V25" s="38"/>
      <c r="W25" s="38"/>
      <c r="X25" s="38"/>
      <c r="Y25" s="39"/>
    </row>
    <row r="26" spans="2:25" ht="20.100000000000001" customHeight="1">
      <c r="B26" s="37"/>
      <c r="C26" s="38"/>
      <c r="D26" s="38"/>
      <c r="E26" s="38"/>
      <c r="F26" s="38"/>
      <c r="G26" s="38"/>
      <c r="H26" s="38"/>
      <c r="I26" s="38"/>
      <c r="J26" s="199" t="s">
        <v>4</v>
      </c>
      <c r="K26" s="200"/>
      <c r="L26" s="200"/>
      <c r="M26" s="200"/>
      <c r="N26" s="200"/>
      <c r="O26" s="191">
        <v>20</v>
      </c>
      <c r="P26" s="191"/>
      <c r="Q26" s="203"/>
      <c r="R26" s="38"/>
      <c r="S26" s="38"/>
      <c r="T26" s="38"/>
      <c r="U26" s="38"/>
      <c r="V26" s="38"/>
      <c r="W26" s="38"/>
      <c r="X26" s="38"/>
      <c r="Y26" s="39"/>
    </row>
    <row r="27" spans="2:25" ht="20.100000000000001" customHeight="1">
      <c r="B27" s="37"/>
      <c r="C27" s="38"/>
      <c r="D27" s="38"/>
      <c r="E27" s="38"/>
      <c r="F27" s="38"/>
      <c r="G27" s="38"/>
      <c r="H27" s="38"/>
      <c r="I27" s="38"/>
      <c r="J27" s="199" t="s">
        <v>5</v>
      </c>
      <c r="K27" s="200"/>
      <c r="L27" s="200"/>
      <c r="M27" s="200"/>
      <c r="N27" s="200"/>
      <c r="O27" s="204">
        <v>0.35</v>
      </c>
      <c r="P27" s="204"/>
      <c r="Q27" s="205"/>
      <c r="R27" s="38"/>
      <c r="S27" s="38"/>
      <c r="T27" s="38"/>
      <c r="U27" s="38"/>
      <c r="V27" s="38"/>
      <c r="W27" s="38"/>
      <c r="X27" s="38"/>
      <c r="Y27" s="39"/>
    </row>
    <row r="28" spans="2:25" ht="20.100000000000001" customHeight="1">
      <c r="B28" s="37"/>
      <c r="C28" s="38"/>
      <c r="D28" s="38"/>
      <c r="E28" s="38"/>
      <c r="F28" s="38"/>
      <c r="G28" s="38"/>
      <c r="H28" s="38"/>
      <c r="I28" s="38"/>
      <c r="J28" s="197" t="s">
        <v>9</v>
      </c>
      <c r="K28" s="198"/>
      <c r="L28" s="198"/>
      <c r="M28" s="198"/>
      <c r="N28" s="198"/>
      <c r="O28" s="210">
        <f>SUM(O24*(IF(O25=15,'4'!K10,IF(O25=16,'4'!M10,IF(O25=17,'4'!O10,IF(O25=18,'4'!Q10))))))</f>
        <v>400</v>
      </c>
      <c r="P28" s="210"/>
      <c r="Q28" s="211"/>
      <c r="R28" s="38"/>
      <c r="S28" s="38"/>
      <c r="T28" s="38"/>
      <c r="U28" s="38"/>
      <c r="V28" s="38"/>
      <c r="W28" s="38"/>
      <c r="X28" s="38"/>
      <c r="Y28" s="39"/>
    </row>
    <row r="29" spans="2:25" ht="20.100000000000001" customHeight="1">
      <c r="B29" s="37"/>
      <c r="C29" s="38"/>
      <c r="D29" s="38"/>
      <c r="E29" s="38"/>
      <c r="F29" s="38"/>
      <c r="G29" s="38"/>
      <c r="H29" s="38"/>
      <c r="I29" s="38"/>
      <c r="J29" s="199" t="s">
        <v>8</v>
      </c>
      <c r="K29" s="200"/>
      <c r="L29" s="200"/>
      <c r="M29" s="200"/>
      <c r="N29" s="200"/>
      <c r="O29" s="208">
        <f>SUM(O28+(O28*O27))</f>
        <v>540</v>
      </c>
      <c r="P29" s="208"/>
      <c r="Q29" s="209"/>
      <c r="R29" s="38"/>
      <c r="S29" s="38"/>
      <c r="T29" s="38"/>
      <c r="U29" s="38"/>
      <c r="V29" s="38"/>
      <c r="W29" s="38"/>
      <c r="X29" s="38"/>
      <c r="Y29" s="39"/>
    </row>
    <row r="30" spans="2:25" ht="20.100000000000001" customHeight="1">
      <c r="B30" s="37"/>
      <c r="C30" s="38"/>
      <c r="D30" s="38"/>
      <c r="E30" s="38"/>
      <c r="F30" s="38"/>
      <c r="G30" s="38"/>
      <c r="H30" s="38"/>
      <c r="I30" s="38"/>
      <c r="J30" s="199" t="s">
        <v>6</v>
      </c>
      <c r="K30" s="200"/>
      <c r="L30" s="200"/>
      <c r="M30" s="200"/>
      <c r="N30" s="200"/>
      <c r="O30" s="208">
        <f>SUM(O26*(O28/O26*O27))</f>
        <v>140</v>
      </c>
      <c r="P30" s="208"/>
      <c r="Q30" s="209"/>
      <c r="R30" s="38"/>
      <c r="S30" s="38"/>
      <c r="T30" s="38"/>
      <c r="U30" s="38"/>
      <c r="V30" s="38"/>
      <c r="W30" s="38"/>
      <c r="X30" s="38"/>
      <c r="Y30" s="39"/>
    </row>
    <row r="31" spans="2:25" ht="20.100000000000001" customHeight="1">
      <c r="B31" s="37"/>
      <c r="C31" s="38"/>
      <c r="D31" s="38"/>
      <c r="E31" s="38"/>
      <c r="F31" s="38"/>
      <c r="G31" s="38"/>
      <c r="H31" s="38"/>
      <c r="I31" s="38"/>
      <c r="J31" s="199" t="s">
        <v>14</v>
      </c>
      <c r="K31" s="200"/>
      <c r="L31" s="200"/>
      <c r="M31" s="200"/>
      <c r="N31" s="200"/>
      <c r="O31" s="208">
        <f>O30/O26</f>
        <v>7</v>
      </c>
      <c r="P31" s="208"/>
      <c r="Q31" s="209"/>
      <c r="R31" s="38"/>
      <c r="S31" s="38"/>
      <c r="T31" s="38"/>
      <c r="U31" s="38"/>
      <c r="V31" s="38"/>
      <c r="W31" s="38"/>
      <c r="X31" s="38"/>
      <c r="Y31" s="39"/>
    </row>
    <row r="32" spans="2:25" ht="20.100000000000001" customHeight="1">
      <c r="B32" s="37"/>
      <c r="C32" s="38"/>
      <c r="D32" s="38"/>
      <c r="E32" s="38"/>
      <c r="F32" s="38"/>
      <c r="G32" s="38"/>
      <c r="H32" s="38"/>
      <c r="I32" s="38"/>
      <c r="J32" s="206" t="s">
        <v>7</v>
      </c>
      <c r="K32" s="207"/>
      <c r="L32" s="207"/>
      <c r="M32" s="207"/>
      <c r="N32" s="207"/>
      <c r="O32" s="201">
        <f>SUM(O28+(O28*O27))/O26</f>
        <v>27</v>
      </c>
      <c r="P32" s="201"/>
      <c r="Q32" s="202"/>
      <c r="R32" s="38"/>
      <c r="S32" s="38"/>
      <c r="T32" s="38"/>
      <c r="U32" s="38"/>
      <c r="V32" s="38"/>
      <c r="W32" s="38"/>
      <c r="X32" s="38"/>
      <c r="Y32" s="39"/>
    </row>
    <row r="33" spans="2:25" ht="12" customHeight="1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</row>
    <row r="34" spans="2:25" ht="12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9"/>
    </row>
    <row r="35" spans="2:25" ht="12" customHeight="1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</row>
    <row r="36" spans="2:25" ht="12" customHeight="1">
      <c r="B36" s="37"/>
      <c r="C36" s="186" t="s">
        <v>18</v>
      </c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39"/>
    </row>
    <row r="37" spans="2:25" ht="12" customHeight="1">
      <c r="B37" s="37"/>
      <c r="C37" s="187" t="s">
        <v>19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39"/>
    </row>
    <row r="38" spans="2:25" ht="12" customHeight="1">
      <c r="B38" s="37"/>
      <c r="C38" s="188" t="s">
        <v>24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39"/>
    </row>
    <row r="39" spans="2:25" ht="12" customHeight="1">
      <c r="B39" s="37"/>
      <c r="C39" s="184" t="s">
        <v>20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39"/>
    </row>
    <row r="40" spans="2:25" ht="12" customHeight="1">
      <c r="B40" s="37"/>
      <c r="C40" s="185" t="s">
        <v>25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39"/>
    </row>
    <row r="41" spans="2:25" ht="12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6"/>
    </row>
    <row r="42" spans="2:25" ht="12" customHeight="1"/>
    <row r="43" spans="2:25" ht="12" customHeight="1"/>
    <row r="44" spans="2:25" ht="12" customHeight="1"/>
    <row r="45" spans="2:25" ht="12" customHeight="1"/>
    <row r="46" spans="2:25" ht="12" customHeight="1"/>
    <row r="47" spans="2:25" ht="12" customHeight="1"/>
    <row r="48" spans="2:2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</sheetData>
  <sheetProtection password="8D24" sheet="1" objects="1" scenarios="1" selectLockedCells="1"/>
  <mergeCells count="87">
    <mergeCell ref="O32:Q32"/>
    <mergeCell ref="O26:Q26"/>
    <mergeCell ref="O27:Q27"/>
    <mergeCell ref="J32:N32"/>
    <mergeCell ref="O31:Q31"/>
    <mergeCell ref="J26:N26"/>
    <mergeCell ref="J27:N27"/>
    <mergeCell ref="J28:N28"/>
    <mergeCell ref="J29:N29"/>
    <mergeCell ref="J30:N30"/>
    <mergeCell ref="J31:N31"/>
    <mergeCell ref="O28:Q28"/>
    <mergeCell ref="O29:Q29"/>
    <mergeCell ref="O30:Q30"/>
    <mergeCell ref="Q19:R19"/>
    <mergeCell ref="Q10:R10"/>
    <mergeCell ref="Q11:R11"/>
    <mergeCell ref="Q12:R12"/>
    <mergeCell ref="Q13:R13"/>
    <mergeCell ref="O24:Q24"/>
    <mergeCell ref="O25:Q25"/>
    <mergeCell ref="J23:Q23"/>
    <mergeCell ref="J24:N24"/>
    <mergeCell ref="J25:N25"/>
    <mergeCell ref="I19:J19"/>
    <mergeCell ref="K19:L19"/>
    <mergeCell ref="M19:N19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I18:J18"/>
    <mergeCell ref="K18:L18"/>
    <mergeCell ref="I16:J16"/>
    <mergeCell ref="M18:N18"/>
    <mergeCell ref="Q14:R14"/>
    <mergeCell ref="I8:J9"/>
    <mergeCell ref="Q8:R8"/>
    <mergeCell ref="K8:P8"/>
    <mergeCell ref="Q15:R15"/>
    <mergeCell ref="Q16:R16"/>
    <mergeCell ref="Q17:R17"/>
    <mergeCell ref="Q18:R18"/>
    <mergeCell ref="K16:L16"/>
    <mergeCell ref="M16:N16"/>
    <mergeCell ref="I17:J17"/>
    <mergeCell ref="K17:L17"/>
    <mergeCell ref="M17:N17"/>
    <mergeCell ref="I14:J14"/>
    <mergeCell ref="K14:L14"/>
    <mergeCell ref="M14:N14"/>
    <mergeCell ref="I15:J15"/>
    <mergeCell ref="K15:L15"/>
    <mergeCell ref="M15:N15"/>
    <mergeCell ref="K12:L12"/>
    <mergeCell ref="M12:N12"/>
    <mergeCell ref="I13:J13"/>
    <mergeCell ref="K13:L13"/>
    <mergeCell ref="M13:N13"/>
    <mergeCell ref="C39:X39"/>
    <mergeCell ref="C40:X40"/>
    <mergeCell ref="B2:Y2"/>
    <mergeCell ref="C36:X36"/>
    <mergeCell ref="I10:J10"/>
    <mergeCell ref="K10:L10"/>
    <mergeCell ref="M10:N10"/>
    <mergeCell ref="I11:J11"/>
    <mergeCell ref="K9:L9"/>
    <mergeCell ref="M9:N9"/>
    <mergeCell ref="Q9:R9"/>
    <mergeCell ref="C37:X37"/>
    <mergeCell ref="C38:X38"/>
    <mergeCell ref="K11:L11"/>
    <mergeCell ref="M11:N11"/>
    <mergeCell ref="I12:J12"/>
    <mergeCell ref="B5:E5"/>
    <mergeCell ref="G5:J5"/>
    <mergeCell ref="L5:O5"/>
    <mergeCell ref="Q5:T5"/>
    <mergeCell ref="V5:Y5"/>
  </mergeCells>
  <hyperlinks>
    <hyperlink ref="B5:E5" location="'1'!A1" tooltip="MEGA-SENA" display="MEGA-SENA"/>
    <hyperlink ref="G5:J5" location="'2'!A1" tooltip="DUPLA-SENA" display="DUPLA-SENA"/>
    <hyperlink ref="L5:O5" location="'3'!A1" tooltip="QUINA" display="QUINA"/>
    <hyperlink ref="Q5:T5" location="'4'!A1" tooltip="LOTOFÁCIL" display="LOTOFÁCIL"/>
    <hyperlink ref="V5:Y5" location="'5'!A1" tooltip="LOTOFÁCIL" display="DIA DE SORTE"/>
    <hyperlink ref="C38:X38" r:id="rId1" tooltip="Clique para acessar o site da SL Consultoria Empresarial" display="www.consultoriasl.com.br"/>
    <hyperlink ref="C38" r:id="rId2"/>
  </hyperlinks>
  <pageMargins left="0.11811023622047244" right="0.11811023622047244" top="0.11811023622047244" bottom="0.11811023622047244" header="0" footer="0"/>
  <pageSetup paperSize="9" orientation="landscape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Y148"/>
  <sheetViews>
    <sheetView showGridLines="0" showRowColHeaders="0" workbookViewId="0">
      <selection activeCell="B5" sqref="B5:E5"/>
    </sheetView>
  </sheetViews>
  <sheetFormatPr defaultRowHeight="12"/>
  <cols>
    <col min="1" max="1" width="2.7109375" style="2" customWidth="1"/>
    <col min="2" max="25" width="5.7109375" style="2" customWidth="1"/>
    <col min="26" max="26" width="2.7109375" style="2" customWidth="1"/>
    <col min="27" max="16384" width="9.140625" style="2"/>
  </cols>
  <sheetData>
    <row r="1" spans="1:25" ht="12" customHeight="1">
      <c r="B1" s="3"/>
      <c r="C1" s="3"/>
      <c r="D1" s="3"/>
      <c r="E1" s="3"/>
      <c r="F1" s="3"/>
      <c r="G1" s="3"/>
      <c r="T1" s="3"/>
      <c r="U1" s="3"/>
      <c r="V1" s="3"/>
      <c r="W1" s="3"/>
      <c r="X1" s="3"/>
      <c r="Y1" s="3"/>
    </row>
    <row r="2" spans="1:25" ht="20.100000000000001" customHeight="1">
      <c r="A2" s="3"/>
      <c r="B2" s="82" t="s">
        <v>17</v>
      </c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2"/>
      <c r="U2" s="82"/>
      <c r="V2" s="82"/>
      <c r="W2" s="82"/>
      <c r="X2" s="82"/>
      <c r="Y2" s="82"/>
    </row>
    <row r="3" spans="1:25" ht="12" customHeight="1">
      <c r="B3" s="3"/>
      <c r="C3" s="3"/>
      <c r="D3" s="3"/>
      <c r="E3" s="3"/>
      <c r="F3" s="3"/>
      <c r="G3" s="3"/>
      <c r="T3" s="3"/>
      <c r="U3" s="3"/>
      <c r="V3" s="3"/>
      <c r="W3" s="3"/>
      <c r="X3" s="3"/>
      <c r="Y3" s="3"/>
    </row>
    <row r="4" spans="1:25" ht="12" customHeight="1" thickBot="1">
      <c r="V4" s="53"/>
      <c r="W4" s="53"/>
      <c r="X4" s="53"/>
      <c r="Y4" s="53"/>
    </row>
    <row r="5" spans="1:25" ht="20.100000000000001" customHeight="1" thickBot="1">
      <c r="B5" s="112" t="s">
        <v>10</v>
      </c>
      <c r="C5" s="113"/>
      <c r="D5" s="113"/>
      <c r="E5" s="114"/>
      <c r="F5" s="44"/>
      <c r="G5" s="71" t="s">
        <v>16</v>
      </c>
      <c r="H5" s="72"/>
      <c r="I5" s="72"/>
      <c r="J5" s="73"/>
      <c r="K5" s="44"/>
      <c r="L5" s="74" t="s">
        <v>12</v>
      </c>
      <c r="M5" s="75"/>
      <c r="N5" s="75"/>
      <c r="O5" s="76"/>
      <c r="P5" s="44"/>
      <c r="Q5" s="77" t="s">
        <v>13</v>
      </c>
      <c r="R5" s="78"/>
      <c r="S5" s="78"/>
      <c r="T5" s="79"/>
      <c r="U5" s="52"/>
      <c r="V5" s="231" t="s">
        <v>22</v>
      </c>
      <c r="W5" s="232"/>
      <c r="X5" s="232"/>
      <c r="Y5" s="233"/>
    </row>
    <row r="6" spans="1:25" ht="12" customHeight="1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  <c r="R6" s="47"/>
      <c r="S6" s="47"/>
      <c r="T6" s="47"/>
      <c r="U6" s="47"/>
      <c r="V6" s="47"/>
      <c r="W6" s="47"/>
      <c r="X6" s="47"/>
      <c r="Y6" s="48"/>
    </row>
    <row r="7" spans="1:25" ht="12" customHeight="1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9"/>
    </row>
    <row r="8" spans="1:25" ht="12" customHeight="1">
      <c r="B8" s="37"/>
      <c r="C8" s="38"/>
      <c r="D8" s="93" t="s">
        <v>3</v>
      </c>
      <c r="E8" s="94"/>
      <c r="F8" s="91" t="s">
        <v>23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2"/>
      <c r="X8" s="38"/>
      <c r="Y8" s="39"/>
    </row>
    <row r="9" spans="1:25" ht="12" customHeight="1">
      <c r="B9" s="37"/>
      <c r="C9" s="38"/>
      <c r="D9" s="95"/>
      <c r="E9" s="96"/>
      <c r="F9" s="85">
        <v>7</v>
      </c>
      <c r="G9" s="85"/>
      <c r="H9" s="85">
        <v>8</v>
      </c>
      <c r="I9" s="85"/>
      <c r="J9" s="85">
        <v>9</v>
      </c>
      <c r="K9" s="85"/>
      <c r="L9" s="85">
        <v>10</v>
      </c>
      <c r="M9" s="85"/>
      <c r="N9" s="85">
        <v>11</v>
      </c>
      <c r="O9" s="85"/>
      <c r="P9" s="85">
        <v>12</v>
      </c>
      <c r="Q9" s="85"/>
      <c r="R9" s="85">
        <v>13</v>
      </c>
      <c r="S9" s="85"/>
      <c r="T9" s="85">
        <v>14</v>
      </c>
      <c r="U9" s="85"/>
      <c r="V9" s="85">
        <v>15</v>
      </c>
      <c r="W9" s="90"/>
      <c r="X9" s="38"/>
      <c r="Y9" s="39"/>
    </row>
    <row r="10" spans="1:25" ht="12" customHeight="1">
      <c r="B10" s="37"/>
      <c r="C10" s="38"/>
      <c r="D10" s="84">
        <v>1</v>
      </c>
      <c r="E10" s="85"/>
      <c r="F10" s="80">
        <v>2</v>
      </c>
      <c r="G10" s="80"/>
      <c r="H10" s="80">
        <f>F10*8</f>
        <v>16</v>
      </c>
      <c r="I10" s="80"/>
      <c r="J10" s="80">
        <f>36*F10</f>
        <v>72</v>
      </c>
      <c r="K10" s="80"/>
      <c r="L10" s="80">
        <f>120*F10</f>
        <v>240</v>
      </c>
      <c r="M10" s="80"/>
      <c r="N10" s="80">
        <f>330*F10</f>
        <v>660</v>
      </c>
      <c r="O10" s="80"/>
      <c r="P10" s="80">
        <f>792*F10</f>
        <v>1584</v>
      </c>
      <c r="Q10" s="80"/>
      <c r="R10" s="80">
        <f>1716*F10</f>
        <v>3432</v>
      </c>
      <c r="S10" s="80"/>
      <c r="T10" s="80">
        <f>3432*F10</f>
        <v>6864</v>
      </c>
      <c r="U10" s="80"/>
      <c r="V10" s="80">
        <f>6435*F10</f>
        <v>12870</v>
      </c>
      <c r="W10" s="81"/>
      <c r="X10" s="38"/>
      <c r="Y10" s="39"/>
    </row>
    <row r="11" spans="1:25" ht="12" customHeight="1">
      <c r="B11" s="37"/>
      <c r="C11" s="38"/>
      <c r="D11" s="84">
        <v>2</v>
      </c>
      <c r="E11" s="85"/>
      <c r="F11" s="80">
        <f>SUM(F10*2)</f>
        <v>4</v>
      </c>
      <c r="G11" s="80"/>
      <c r="H11" s="80">
        <f>SUM(H10*2)</f>
        <v>32</v>
      </c>
      <c r="I11" s="80"/>
      <c r="J11" s="80">
        <f t="shared" ref="J11" si="0">SUM(J10*2)</f>
        <v>144</v>
      </c>
      <c r="K11" s="80"/>
      <c r="L11" s="80">
        <f t="shared" ref="L11" si="1">SUM(L10*2)</f>
        <v>480</v>
      </c>
      <c r="M11" s="80"/>
      <c r="N11" s="80">
        <f t="shared" ref="N11" si="2">SUM(N10*2)</f>
        <v>1320</v>
      </c>
      <c r="O11" s="80"/>
      <c r="P11" s="80">
        <f t="shared" ref="P11" si="3">SUM(P10*2)</f>
        <v>3168</v>
      </c>
      <c r="Q11" s="80"/>
      <c r="R11" s="80">
        <f t="shared" ref="R11" si="4">SUM(R10*2)</f>
        <v>6864</v>
      </c>
      <c r="S11" s="80"/>
      <c r="T11" s="80">
        <f t="shared" ref="T11" si="5">SUM(T10*2)</f>
        <v>13728</v>
      </c>
      <c r="U11" s="80"/>
      <c r="V11" s="80">
        <f t="shared" ref="V11" si="6">SUM(V10*2)</f>
        <v>25740</v>
      </c>
      <c r="W11" s="81"/>
      <c r="X11" s="38"/>
      <c r="Y11" s="39"/>
    </row>
    <row r="12" spans="1:25" ht="12" customHeight="1">
      <c r="B12" s="37"/>
      <c r="C12" s="38"/>
      <c r="D12" s="84">
        <v>3</v>
      </c>
      <c r="E12" s="85"/>
      <c r="F12" s="80">
        <f>SUM(F10*3)</f>
        <v>6</v>
      </c>
      <c r="G12" s="80"/>
      <c r="H12" s="80">
        <f t="shared" ref="H12" si="7">SUM(H10*3)</f>
        <v>48</v>
      </c>
      <c r="I12" s="80"/>
      <c r="J12" s="80">
        <f t="shared" ref="J12" si="8">SUM(J10*3)</f>
        <v>216</v>
      </c>
      <c r="K12" s="80"/>
      <c r="L12" s="80">
        <f t="shared" ref="L12" si="9">SUM(L10*3)</f>
        <v>720</v>
      </c>
      <c r="M12" s="80"/>
      <c r="N12" s="80">
        <f t="shared" ref="N12" si="10">SUM(N10*3)</f>
        <v>1980</v>
      </c>
      <c r="O12" s="80"/>
      <c r="P12" s="80">
        <f t="shared" ref="P12" si="11">SUM(P10*3)</f>
        <v>4752</v>
      </c>
      <c r="Q12" s="80"/>
      <c r="R12" s="80">
        <f t="shared" ref="R12" si="12">SUM(R10*3)</f>
        <v>10296</v>
      </c>
      <c r="S12" s="80"/>
      <c r="T12" s="80">
        <f t="shared" ref="T12" si="13">SUM(T10*3)</f>
        <v>20592</v>
      </c>
      <c r="U12" s="80"/>
      <c r="V12" s="80">
        <f t="shared" ref="V12" si="14">SUM(V10*3)</f>
        <v>38610</v>
      </c>
      <c r="W12" s="81"/>
      <c r="X12" s="38"/>
      <c r="Y12" s="39"/>
    </row>
    <row r="13" spans="1:25" ht="12" customHeight="1">
      <c r="B13" s="37"/>
      <c r="C13" s="38"/>
      <c r="D13" s="84">
        <v>4</v>
      </c>
      <c r="E13" s="85"/>
      <c r="F13" s="80">
        <f>SUM(F10*4)</f>
        <v>8</v>
      </c>
      <c r="G13" s="80"/>
      <c r="H13" s="80">
        <f t="shared" ref="H13" si="15">SUM(H10*4)</f>
        <v>64</v>
      </c>
      <c r="I13" s="80"/>
      <c r="J13" s="80">
        <f t="shared" ref="J13" si="16">SUM(J10*4)</f>
        <v>288</v>
      </c>
      <c r="K13" s="80"/>
      <c r="L13" s="80">
        <f t="shared" ref="L13" si="17">SUM(L10*4)</f>
        <v>960</v>
      </c>
      <c r="M13" s="80"/>
      <c r="N13" s="80">
        <f t="shared" ref="N13" si="18">SUM(N10*4)</f>
        <v>2640</v>
      </c>
      <c r="O13" s="80"/>
      <c r="P13" s="80">
        <f t="shared" ref="P13" si="19">SUM(P10*4)</f>
        <v>6336</v>
      </c>
      <c r="Q13" s="80"/>
      <c r="R13" s="80">
        <f t="shared" ref="R13" si="20">SUM(R10*4)</f>
        <v>13728</v>
      </c>
      <c r="S13" s="80"/>
      <c r="T13" s="80">
        <f t="shared" ref="T13" si="21">SUM(T10*4)</f>
        <v>27456</v>
      </c>
      <c r="U13" s="80"/>
      <c r="V13" s="80">
        <f t="shared" ref="V13" si="22">SUM(V10*4)</f>
        <v>51480</v>
      </c>
      <c r="W13" s="81"/>
      <c r="X13" s="38"/>
      <c r="Y13" s="39"/>
    </row>
    <row r="14" spans="1:25" ht="12" customHeight="1">
      <c r="B14" s="37"/>
      <c r="C14" s="38"/>
      <c r="D14" s="84">
        <v>5</v>
      </c>
      <c r="E14" s="85"/>
      <c r="F14" s="80">
        <f>SUM(F10*5)</f>
        <v>10</v>
      </c>
      <c r="G14" s="80"/>
      <c r="H14" s="80">
        <f t="shared" ref="H14" si="23">SUM(H10*5)</f>
        <v>80</v>
      </c>
      <c r="I14" s="80"/>
      <c r="J14" s="80">
        <f t="shared" ref="J14" si="24">SUM(J10*5)</f>
        <v>360</v>
      </c>
      <c r="K14" s="80"/>
      <c r="L14" s="80">
        <f t="shared" ref="L14" si="25">SUM(L10*5)</f>
        <v>1200</v>
      </c>
      <c r="M14" s="80"/>
      <c r="N14" s="80">
        <f t="shared" ref="N14" si="26">SUM(N10*5)</f>
        <v>3300</v>
      </c>
      <c r="O14" s="80"/>
      <c r="P14" s="80">
        <f t="shared" ref="P14" si="27">SUM(P10*5)</f>
        <v>7920</v>
      </c>
      <c r="Q14" s="80"/>
      <c r="R14" s="80">
        <f t="shared" ref="R14" si="28">SUM(R10*5)</f>
        <v>17160</v>
      </c>
      <c r="S14" s="80"/>
      <c r="T14" s="80">
        <f t="shared" ref="T14" si="29">SUM(T10*5)</f>
        <v>34320</v>
      </c>
      <c r="U14" s="80"/>
      <c r="V14" s="80">
        <f t="shared" ref="V14" si="30">SUM(V10*5)</f>
        <v>64350</v>
      </c>
      <c r="W14" s="81"/>
      <c r="X14" s="38"/>
      <c r="Y14" s="39"/>
    </row>
    <row r="15" spans="1:25" ht="12" customHeight="1">
      <c r="B15" s="37"/>
      <c r="C15" s="38"/>
      <c r="D15" s="84">
        <v>6</v>
      </c>
      <c r="E15" s="85"/>
      <c r="F15" s="80">
        <f>SUM(F10*6)</f>
        <v>12</v>
      </c>
      <c r="G15" s="80"/>
      <c r="H15" s="80">
        <f t="shared" ref="H15" si="31">SUM(H10*6)</f>
        <v>96</v>
      </c>
      <c r="I15" s="80"/>
      <c r="J15" s="80">
        <f t="shared" ref="J15" si="32">SUM(J10*6)</f>
        <v>432</v>
      </c>
      <c r="K15" s="80"/>
      <c r="L15" s="80">
        <f t="shared" ref="L15" si="33">SUM(L10*6)</f>
        <v>1440</v>
      </c>
      <c r="M15" s="80"/>
      <c r="N15" s="80">
        <f t="shared" ref="N15" si="34">SUM(N10*6)</f>
        <v>3960</v>
      </c>
      <c r="O15" s="80"/>
      <c r="P15" s="80">
        <f t="shared" ref="P15" si="35">SUM(P10*6)</f>
        <v>9504</v>
      </c>
      <c r="Q15" s="80"/>
      <c r="R15" s="80">
        <f t="shared" ref="R15" si="36">SUM(R10*6)</f>
        <v>20592</v>
      </c>
      <c r="S15" s="80"/>
      <c r="T15" s="80">
        <f t="shared" ref="T15" si="37">SUM(T10*6)</f>
        <v>41184</v>
      </c>
      <c r="U15" s="80"/>
      <c r="V15" s="80">
        <f t="shared" ref="V15" si="38">SUM(V10*6)</f>
        <v>77220</v>
      </c>
      <c r="W15" s="81"/>
      <c r="X15" s="38"/>
      <c r="Y15" s="39"/>
    </row>
    <row r="16" spans="1:25" ht="12" customHeight="1">
      <c r="B16" s="37"/>
      <c r="C16" s="38"/>
      <c r="D16" s="84">
        <v>7</v>
      </c>
      <c r="E16" s="85"/>
      <c r="F16" s="80">
        <f>SUM(F10*7)</f>
        <v>14</v>
      </c>
      <c r="G16" s="80"/>
      <c r="H16" s="80">
        <f t="shared" ref="H16" si="39">SUM(H10*7)</f>
        <v>112</v>
      </c>
      <c r="I16" s="80"/>
      <c r="J16" s="80">
        <f t="shared" ref="J16" si="40">SUM(J10*7)</f>
        <v>504</v>
      </c>
      <c r="K16" s="80"/>
      <c r="L16" s="80">
        <f t="shared" ref="L16" si="41">SUM(L10*7)</f>
        <v>1680</v>
      </c>
      <c r="M16" s="80"/>
      <c r="N16" s="80">
        <f t="shared" ref="N16" si="42">SUM(N10*7)</f>
        <v>4620</v>
      </c>
      <c r="O16" s="80"/>
      <c r="P16" s="80">
        <f t="shared" ref="P16" si="43">SUM(P10*7)</f>
        <v>11088</v>
      </c>
      <c r="Q16" s="80"/>
      <c r="R16" s="80">
        <f t="shared" ref="R16" si="44">SUM(R10*7)</f>
        <v>24024</v>
      </c>
      <c r="S16" s="80"/>
      <c r="T16" s="80">
        <f t="shared" ref="T16" si="45">SUM(T10*7)</f>
        <v>48048</v>
      </c>
      <c r="U16" s="80"/>
      <c r="V16" s="80">
        <f t="shared" ref="V16" si="46">SUM(V10*7)</f>
        <v>90090</v>
      </c>
      <c r="W16" s="81"/>
      <c r="X16" s="38"/>
      <c r="Y16" s="39"/>
    </row>
    <row r="17" spans="2:25" ht="12" customHeight="1">
      <c r="B17" s="37"/>
      <c r="C17" s="38"/>
      <c r="D17" s="84">
        <v>8</v>
      </c>
      <c r="E17" s="85"/>
      <c r="F17" s="80">
        <f>SUM(F10*8)</f>
        <v>16</v>
      </c>
      <c r="G17" s="80"/>
      <c r="H17" s="80">
        <f t="shared" ref="H17" si="47">SUM(H10*8)</f>
        <v>128</v>
      </c>
      <c r="I17" s="80"/>
      <c r="J17" s="80">
        <f t="shared" ref="J17" si="48">SUM(J10*8)</f>
        <v>576</v>
      </c>
      <c r="K17" s="80"/>
      <c r="L17" s="80">
        <f t="shared" ref="L17" si="49">SUM(L10*8)</f>
        <v>1920</v>
      </c>
      <c r="M17" s="80"/>
      <c r="N17" s="80">
        <f t="shared" ref="N17" si="50">SUM(N10*8)</f>
        <v>5280</v>
      </c>
      <c r="O17" s="80"/>
      <c r="P17" s="80">
        <f t="shared" ref="P17" si="51">SUM(P10*8)</f>
        <v>12672</v>
      </c>
      <c r="Q17" s="80"/>
      <c r="R17" s="80">
        <f t="shared" ref="R17" si="52">SUM(R10*8)</f>
        <v>27456</v>
      </c>
      <c r="S17" s="80"/>
      <c r="T17" s="80">
        <f t="shared" ref="T17" si="53">SUM(T10*8)</f>
        <v>54912</v>
      </c>
      <c r="U17" s="80"/>
      <c r="V17" s="80">
        <f t="shared" ref="V17" si="54">SUM(V10*8)</f>
        <v>102960</v>
      </c>
      <c r="W17" s="81"/>
      <c r="X17" s="38"/>
      <c r="Y17" s="39"/>
    </row>
    <row r="18" spans="2:25" ht="12" customHeight="1">
      <c r="B18" s="37"/>
      <c r="C18" s="38"/>
      <c r="D18" s="84">
        <v>9</v>
      </c>
      <c r="E18" s="85"/>
      <c r="F18" s="80">
        <f>SUM(F10*9)</f>
        <v>18</v>
      </c>
      <c r="G18" s="80"/>
      <c r="H18" s="80">
        <f t="shared" ref="H18" si="55">SUM(H10*9)</f>
        <v>144</v>
      </c>
      <c r="I18" s="80"/>
      <c r="J18" s="80">
        <f t="shared" ref="J18" si="56">SUM(J10*9)</f>
        <v>648</v>
      </c>
      <c r="K18" s="80"/>
      <c r="L18" s="80">
        <f t="shared" ref="L18" si="57">SUM(L10*9)</f>
        <v>2160</v>
      </c>
      <c r="M18" s="80"/>
      <c r="N18" s="80">
        <f t="shared" ref="N18" si="58">SUM(N10*9)</f>
        <v>5940</v>
      </c>
      <c r="O18" s="80"/>
      <c r="P18" s="80">
        <f t="shared" ref="P18" si="59">SUM(P10*9)</f>
        <v>14256</v>
      </c>
      <c r="Q18" s="80"/>
      <c r="R18" s="80">
        <f t="shared" ref="R18" si="60">SUM(R10*9)</f>
        <v>30888</v>
      </c>
      <c r="S18" s="80"/>
      <c r="T18" s="80">
        <f t="shared" ref="T18" si="61">SUM(T10*9)</f>
        <v>61776</v>
      </c>
      <c r="U18" s="80"/>
      <c r="V18" s="80">
        <f t="shared" ref="V18" si="62">SUM(V10*9)</f>
        <v>115830</v>
      </c>
      <c r="W18" s="81"/>
      <c r="X18" s="38"/>
      <c r="Y18" s="39"/>
    </row>
    <row r="19" spans="2:25" ht="12" customHeight="1">
      <c r="B19" s="37"/>
      <c r="C19" s="38"/>
      <c r="D19" s="86">
        <v>10</v>
      </c>
      <c r="E19" s="87"/>
      <c r="F19" s="88">
        <f>SUM(F10*10)</f>
        <v>20</v>
      </c>
      <c r="G19" s="88"/>
      <c r="H19" s="88">
        <f t="shared" ref="H19" si="63">SUM(H10*10)</f>
        <v>160</v>
      </c>
      <c r="I19" s="88"/>
      <c r="J19" s="88">
        <f t="shared" ref="J19" si="64">SUM(J10*10)</f>
        <v>720</v>
      </c>
      <c r="K19" s="88"/>
      <c r="L19" s="88">
        <f t="shared" ref="L19" si="65">SUM(L10*10)</f>
        <v>2400</v>
      </c>
      <c r="M19" s="88"/>
      <c r="N19" s="88">
        <f t="shared" ref="N19" si="66">SUM(N10*10)</f>
        <v>6600</v>
      </c>
      <c r="O19" s="88"/>
      <c r="P19" s="88">
        <f t="shared" ref="P19" si="67">SUM(P10*10)</f>
        <v>15840</v>
      </c>
      <c r="Q19" s="88"/>
      <c r="R19" s="88">
        <f t="shared" ref="R19" si="68">SUM(R10*10)</f>
        <v>34320</v>
      </c>
      <c r="S19" s="88"/>
      <c r="T19" s="88">
        <f t="shared" ref="T19" si="69">SUM(T10*10)</f>
        <v>68640</v>
      </c>
      <c r="U19" s="88"/>
      <c r="V19" s="88">
        <f t="shared" ref="V19" si="70">SUM(V10*10)</f>
        <v>128700</v>
      </c>
      <c r="W19" s="89"/>
      <c r="X19" s="38"/>
      <c r="Y19" s="39"/>
    </row>
    <row r="20" spans="2:25" ht="12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9"/>
    </row>
    <row r="21" spans="2:25" ht="12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</row>
    <row r="22" spans="2:25" ht="12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9"/>
    </row>
    <row r="23" spans="2:25" ht="20.100000000000001" customHeight="1">
      <c r="B23" s="37"/>
      <c r="C23" s="38"/>
      <c r="D23" s="38"/>
      <c r="E23" s="38"/>
      <c r="F23" s="38"/>
      <c r="G23" s="38"/>
      <c r="H23" s="38"/>
      <c r="I23" s="38"/>
      <c r="J23" s="224" t="s">
        <v>22</v>
      </c>
      <c r="K23" s="225"/>
      <c r="L23" s="225"/>
      <c r="M23" s="225"/>
      <c r="N23" s="225"/>
      <c r="O23" s="225"/>
      <c r="P23" s="225"/>
      <c r="Q23" s="226"/>
      <c r="R23" s="38"/>
      <c r="S23" s="38"/>
      <c r="T23" s="38"/>
      <c r="U23" s="38"/>
      <c r="V23" s="38"/>
      <c r="W23" s="38"/>
      <c r="X23" s="38"/>
      <c r="Y23" s="39"/>
    </row>
    <row r="24" spans="2:25" ht="20.100000000000001" customHeight="1">
      <c r="B24" s="37"/>
      <c r="C24" s="38"/>
      <c r="D24" s="38"/>
      <c r="E24" s="38"/>
      <c r="F24" s="38"/>
      <c r="G24" s="38"/>
      <c r="H24" s="38"/>
      <c r="I24" s="38"/>
      <c r="J24" s="222" t="s">
        <v>0</v>
      </c>
      <c r="K24" s="223"/>
      <c r="L24" s="223"/>
      <c r="M24" s="223"/>
      <c r="N24" s="223"/>
      <c r="O24" s="227">
        <v>4</v>
      </c>
      <c r="P24" s="227"/>
      <c r="Q24" s="228"/>
      <c r="R24" s="38"/>
      <c r="S24" s="38"/>
      <c r="T24" s="38"/>
      <c r="U24" s="38"/>
      <c r="V24" s="38"/>
      <c r="W24" s="38"/>
      <c r="X24" s="38"/>
      <c r="Y24" s="39"/>
    </row>
    <row r="25" spans="2:25" ht="20.100000000000001" customHeight="1">
      <c r="B25" s="37"/>
      <c r="C25" s="38"/>
      <c r="D25" s="38"/>
      <c r="E25" s="38"/>
      <c r="F25" s="38"/>
      <c r="G25" s="38"/>
      <c r="H25" s="38"/>
      <c r="I25" s="38"/>
      <c r="J25" s="212" t="s">
        <v>1</v>
      </c>
      <c r="K25" s="213"/>
      <c r="L25" s="213"/>
      <c r="M25" s="213"/>
      <c r="N25" s="213"/>
      <c r="O25" s="229">
        <v>8</v>
      </c>
      <c r="P25" s="229"/>
      <c r="Q25" s="230"/>
      <c r="R25" s="38"/>
      <c r="S25" s="38"/>
      <c r="T25" s="38"/>
      <c r="U25" s="38"/>
      <c r="V25" s="38"/>
      <c r="W25" s="38"/>
      <c r="X25" s="38"/>
      <c r="Y25" s="39"/>
    </row>
    <row r="26" spans="2:25" ht="20.100000000000001" customHeight="1">
      <c r="B26" s="37"/>
      <c r="C26" s="38"/>
      <c r="D26" s="38"/>
      <c r="E26" s="38"/>
      <c r="F26" s="38"/>
      <c r="G26" s="38"/>
      <c r="H26" s="38"/>
      <c r="I26" s="38"/>
      <c r="J26" s="212" t="s">
        <v>4</v>
      </c>
      <c r="K26" s="213"/>
      <c r="L26" s="213"/>
      <c r="M26" s="213"/>
      <c r="N26" s="213"/>
      <c r="O26" s="229">
        <v>8</v>
      </c>
      <c r="P26" s="229"/>
      <c r="Q26" s="230"/>
      <c r="R26" s="38"/>
      <c r="S26" s="38"/>
      <c r="T26" s="38"/>
      <c r="U26" s="38"/>
      <c r="V26" s="38"/>
      <c r="W26" s="38"/>
      <c r="X26" s="38"/>
      <c r="Y26" s="39"/>
    </row>
    <row r="27" spans="2:25" ht="20.100000000000001" customHeight="1">
      <c r="B27" s="37"/>
      <c r="C27" s="38"/>
      <c r="D27" s="38"/>
      <c r="E27" s="38"/>
      <c r="F27" s="38"/>
      <c r="G27" s="38"/>
      <c r="H27" s="38"/>
      <c r="I27" s="38"/>
      <c r="J27" s="212" t="s">
        <v>5</v>
      </c>
      <c r="K27" s="213"/>
      <c r="L27" s="213"/>
      <c r="M27" s="213"/>
      <c r="N27" s="213"/>
      <c r="O27" s="220">
        <v>0.35</v>
      </c>
      <c r="P27" s="220"/>
      <c r="Q27" s="221"/>
      <c r="R27" s="38"/>
      <c r="S27" s="38"/>
      <c r="T27" s="38"/>
      <c r="U27" s="38"/>
      <c r="V27" s="38"/>
      <c r="W27" s="38"/>
      <c r="X27" s="38"/>
      <c r="Y27" s="39"/>
    </row>
    <row r="28" spans="2:25" ht="20.100000000000001" customHeight="1">
      <c r="B28" s="37"/>
      <c r="C28" s="38"/>
      <c r="D28" s="38"/>
      <c r="E28" s="38"/>
      <c r="F28" s="38"/>
      <c r="G28" s="38"/>
      <c r="H28" s="38"/>
      <c r="I28" s="38"/>
      <c r="J28" s="222" t="s">
        <v>9</v>
      </c>
      <c r="K28" s="223"/>
      <c r="L28" s="223"/>
      <c r="M28" s="223"/>
      <c r="N28" s="223"/>
      <c r="O28" s="214">
        <f>SUM(O24*(IF(O25=7,F10,IF(O25=8,H10,IF(O25=9,J10,IF(O25=10,L10,IF(O25=11,N10,IF(O25=12,P10,IF(O25=13,R10,IF(O25=14,T10,IF(O25=15,V10,)))))))))))</f>
        <v>64</v>
      </c>
      <c r="P28" s="214"/>
      <c r="Q28" s="215"/>
      <c r="R28" s="38"/>
      <c r="S28" s="38"/>
      <c r="T28" s="38"/>
      <c r="U28" s="38"/>
      <c r="V28" s="38"/>
      <c r="W28" s="38"/>
      <c r="X28" s="38"/>
      <c r="Y28" s="39"/>
    </row>
    <row r="29" spans="2:25" ht="20.100000000000001" customHeight="1">
      <c r="B29" s="37"/>
      <c r="C29" s="38"/>
      <c r="D29" s="38"/>
      <c r="E29" s="38"/>
      <c r="F29" s="38"/>
      <c r="G29" s="38"/>
      <c r="H29" s="38"/>
      <c r="I29" s="38"/>
      <c r="J29" s="212" t="s">
        <v>8</v>
      </c>
      <c r="K29" s="213"/>
      <c r="L29" s="213"/>
      <c r="M29" s="213"/>
      <c r="N29" s="213"/>
      <c r="O29" s="214">
        <f>SUM(O28+(O28*O27))</f>
        <v>86.4</v>
      </c>
      <c r="P29" s="214"/>
      <c r="Q29" s="215"/>
      <c r="R29" s="38"/>
      <c r="S29" s="38"/>
      <c r="T29" s="38"/>
      <c r="U29" s="38"/>
      <c r="V29" s="38"/>
      <c r="W29" s="38"/>
      <c r="X29" s="38"/>
      <c r="Y29" s="39"/>
    </row>
    <row r="30" spans="2:25" ht="20.100000000000001" customHeight="1">
      <c r="B30" s="37"/>
      <c r="C30" s="38"/>
      <c r="D30" s="38"/>
      <c r="E30" s="38"/>
      <c r="F30" s="38"/>
      <c r="G30" s="38"/>
      <c r="H30" s="38"/>
      <c r="I30" s="38"/>
      <c r="J30" s="212" t="s">
        <v>6</v>
      </c>
      <c r="K30" s="213"/>
      <c r="L30" s="213"/>
      <c r="M30" s="213"/>
      <c r="N30" s="213"/>
      <c r="O30" s="214">
        <f>SUM(O26*(O28/O26*O27))</f>
        <v>22.4</v>
      </c>
      <c r="P30" s="214"/>
      <c r="Q30" s="215"/>
      <c r="R30" s="38"/>
      <c r="S30" s="38"/>
      <c r="T30" s="38"/>
      <c r="U30" s="38"/>
      <c r="V30" s="38"/>
      <c r="W30" s="38"/>
      <c r="X30" s="38"/>
      <c r="Y30" s="39"/>
    </row>
    <row r="31" spans="2:25" ht="20.100000000000001" customHeight="1">
      <c r="B31" s="37"/>
      <c r="C31" s="38"/>
      <c r="D31" s="38"/>
      <c r="E31" s="38"/>
      <c r="F31" s="38"/>
      <c r="G31" s="38"/>
      <c r="H31" s="38"/>
      <c r="I31" s="38"/>
      <c r="J31" s="212" t="s">
        <v>14</v>
      </c>
      <c r="K31" s="213"/>
      <c r="L31" s="213"/>
      <c r="M31" s="213"/>
      <c r="N31" s="213"/>
      <c r="O31" s="214">
        <f>O30/O26</f>
        <v>2.8</v>
      </c>
      <c r="P31" s="214"/>
      <c r="Q31" s="215"/>
      <c r="R31" s="38"/>
      <c r="S31" s="38"/>
      <c r="T31" s="38"/>
      <c r="U31" s="38"/>
      <c r="V31" s="38"/>
      <c r="W31" s="38"/>
      <c r="X31" s="38"/>
      <c r="Y31" s="39"/>
    </row>
    <row r="32" spans="2:25" ht="20.100000000000001" customHeight="1">
      <c r="B32" s="37"/>
      <c r="C32" s="38"/>
      <c r="D32" s="38"/>
      <c r="E32" s="38"/>
      <c r="F32" s="38"/>
      <c r="G32" s="38"/>
      <c r="H32" s="38"/>
      <c r="I32" s="38"/>
      <c r="J32" s="216" t="s">
        <v>7</v>
      </c>
      <c r="K32" s="217"/>
      <c r="L32" s="217"/>
      <c r="M32" s="217"/>
      <c r="N32" s="217"/>
      <c r="O32" s="218">
        <f>SUM(O28+(O28*O27))/O26</f>
        <v>10.8</v>
      </c>
      <c r="P32" s="218"/>
      <c r="Q32" s="219"/>
      <c r="R32" s="38"/>
      <c r="S32" s="38"/>
      <c r="T32" s="38"/>
      <c r="U32" s="38"/>
      <c r="V32" s="38"/>
      <c r="W32" s="38"/>
      <c r="X32" s="38"/>
      <c r="Y32" s="39"/>
    </row>
    <row r="33" spans="2:25" ht="12" customHeight="1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</row>
    <row r="34" spans="2:25" ht="12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9"/>
    </row>
    <row r="35" spans="2:25" ht="12" customHeight="1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</row>
    <row r="36" spans="2:25" ht="12" customHeight="1">
      <c r="B36" s="37"/>
      <c r="C36" s="186" t="s">
        <v>18</v>
      </c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39"/>
    </row>
    <row r="37" spans="2:25" ht="12" customHeight="1">
      <c r="B37" s="37"/>
      <c r="C37" s="187" t="s">
        <v>19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39"/>
    </row>
    <row r="38" spans="2:25" ht="12" customHeight="1">
      <c r="B38" s="37"/>
      <c r="C38" s="188" t="s">
        <v>24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39"/>
    </row>
    <row r="39" spans="2:25" ht="12" customHeight="1">
      <c r="B39" s="37"/>
      <c r="C39" s="184" t="s">
        <v>20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39"/>
    </row>
    <row r="40" spans="2:25" ht="12" customHeight="1">
      <c r="B40" s="37"/>
      <c r="C40" s="185" t="s">
        <v>25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39"/>
    </row>
    <row r="41" spans="2:25" ht="12" customHeight="1" thickBot="1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1"/>
    </row>
    <row r="42" spans="2:25" ht="12" customHeight="1"/>
    <row r="43" spans="2:25" ht="12" customHeight="1"/>
    <row r="44" spans="2:25" ht="12" customHeight="1"/>
    <row r="45" spans="2:25" ht="12" customHeight="1"/>
    <row r="46" spans="2:25" ht="12" customHeight="1"/>
    <row r="47" spans="2:25" ht="12" customHeight="1"/>
    <row r="48" spans="2:25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</sheetData>
  <sheetProtection password="8D24" sheet="1" objects="1" scenarios="1" selectLockedCells="1"/>
  <mergeCells count="141">
    <mergeCell ref="O24:Q24"/>
    <mergeCell ref="J25:N25"/>
    <mergeCell ref="O25:Q25"/>
    <mergeCell ref="J26:N26"/>
    <mergeCell ref="O26:Q26"/>
    <mergeCell ref="N9:O9"/>
    <mergeCell ref="P9:Q9"/>
    <mergeCell ref="R9:S9"/>
    <mergeCell ref="B2:Y2"/>
    <mergeCell ref="B5:E5"/>
    <mergeCell ref="G5:J5"/>
    <mergeCell ref="L5:O5"/>
    <mergeCell ref="Q5:T5"/>
    <mergeCell ref="V5:Y5"/>
    <mergeCell ref="N10:O10"/>
    <mergeCell ref="P10:Q10"/>
    <mergeCell ref="R10:S10"/>
    <mergeCell ref="T10:U10"/>
    <mergeCell ref="V10:W10"/>
    <mergeCell ref="D11:E11"/>
    <mergeCell ref="F11:G11"/>
    <mergeCell ref="H11:I11"/>
    <mergeCell ref="J11:K11"/>
    <mergeCell ref="L11:M11"/>
    <mergeCell ref="C36:X36"/>
    <mergeCell ref="C37:X37"/>
    <mergeCell ref="C38:X38"/>
    <mergeCell ref="C39:X39"/>
    <mergeCell ref="C40:X40"/>
    <mergeCell ref="D10:E10"/>
    <mergeCell ref="F10:G10"/>
    <mergeCell ref="H10:I10"/>
    <mergeCell ref="J10:K10"/>
    <mergeCell ref="L10:M10"/>
    <mergeCell ref="J30:N30"/>
    <mergeCell ref="O30:Q30"/>
    <mergeCell ref="J31:N31"/>
    <mergeCell ref="O31:Q31"/>
    <mergeCell ref="J32:N32"/>
    <mergeCell ref="O32:Q32"/>
    <mergeCell ref="J27:N27"/>
    <mergeCell ref="O27:Q27"/>
    <mergeCell ref="J28:N28"/>
    <mergeCell ref="O28:Q28"/>
    <mergeCell ref="J29:N29"/>
    <mergeCell ref="O29:Q29"/>
    <mergeCell ref="J23:Q23"/>
    <mergeCell ref="J24:N24"/>
    <mergeCell ref="N11:O11"/>
    <mergeCell ref="P11:Q11"/>
    <mergeCell ref="R11:S11"/>
    <mergeCell ref="T11:U11"/>
    <mergeCell ref="V11:W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V13:W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P17:Q17"/>
    <mergeCell ref="R17:S17"/>
    <mergeCell ref="T17:U17"/>
    <mergeCell ref="V17:W17"/>
    <mergeCell ref="V15:W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T9:U9"/>
    <mergeCell ref="V9:W9"/>
    <mergeCell ref="F8:W8"/>
    <mergeCell ref="N19:O19"/>
    <mergeCell ref="P19:Q19"/>
    <mergeCell ref="R19:S19"/>
    <mergeCell ref="T19:U19"/>
    <mergeCell ref="V19:W19"/>
    <mergeCell ref="D8:E9"/>
    <mergeCell ref="F9:G9"/>
    <mergeCell ref="H9:I9"/>
    <mergeCell ref="J9:K9"/>
    <mergeCell ref="L9:M9"/>
    <mergeCell ref="N18:O18"/>
    <mergeCell ref="P18:Q18"/>
    <mergeCell ref="R18:S18"/>
    <mergeCell ref="T18:U18"/>
    <mergeCell ref="V18:W18"/>
    <mergeCell ref="D19:E19"/>
    <mergeCell ref="D17:E17"/>
    <mergeCell ref="F17:G17"/>
    <mergeCell ref="H17:I17"/>
    <mergeCell ref="J17:K17"/>
    <mergeCell ref="L17:M17"/>
    <mergeCell ref="F19:G19"/>
    <mergeCell ref="H19:I19"/>
    <mergeCell ref="J19:K19"/>
    <mergeCell ref="L19:M19"/>
    <mergeCell ref="N17:O17"/>
    <mergeCell ref="D18:E18"/>
    <mergeCell ref="F18:G18"/>
    <mergeCell ref="H18:I18"/>
    <mergeCell ref="J18:K18"/>
    <mergeCell ref="L18:M18"/>
  </mergeCells>
  <hyperlinks>
    <hyperlink ref="B5:E5" location="'1'!A1" tooltip="MEGA-SENA" display="MEGA-SENA"/>
    <hyperlink ref="G5:J5" location="'2'!A1" tooltip="DUPLA-SENA" display="DUPLA-SENA"/>
    <hyperlink ref="L5:O5" location="'3'!A1" tooltip="QUINA" display="QUINA"/>
    <hyperlink ref="Q5:T5" location="'4'!A1" tooltip="LOTOFÁCIL" display="LOTOFÁCIL"/>
    <hyperlink ref="V5:Y5" location="'5'!A1" tooltip="LOTOFÁCIL" display="DIA DE SORTE"/>
    <hyperlink ref="C38:X38" r:id="rId1" tooltip="Clique para acessar o site da SL Consultoria Empresarial" display="www.consultoriasl.com.br"/>
    <hyperlink ref="C38" r:id="rId2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Sanches</dc:creator>
  <cp:lastModifiedBy>Rodrigo Sanches</cp:lastModifiedBy>
  <cp:lastPrinted>2015-02-06T19:03:26Z</cp:lastPrinted>
  <dcterms:created xsi:type="dcterms:W3CDTF">2013-11-07T15:48:06Z</dcterms:created>
  <dcterms:modified xsi:type="dcterms:W3CDTF">2019-10-28T14:08:15Z</dcterms:modified>
</cp:coreProperties>
</file>